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oldoktor.NET\ratgeber\Beckensetpreise\"/>
    </mc:Choice>
  </mc:AlternateContent>
  <bookViews>
    <workbookView xWindow="180" yWindow="60" windowWidth="15480" windowHeight="9150"/>
  </bookViews>
  <sheets>
    <sheet name="Waermebedarf Poolheizung" sheetId="1" r:id="rId1"/>
  </sheets>
  <definedNames>
    <definedName name="_xlnm.Print_Area" localSheetId="0">'Waermebedarf Poolheizung'!$A$1:$H$133</definedName>
    <definedName name="Elektroheizung">'Waermebedarf Poolheizung'!$A$125</definedName>
    <definedName name="Solaranlage">'Waermebedarf Poolheizung'!$A$25</definedName>
    <definedName name="Wärmepumpe">'Waermebedarf Poolheizung'!$A$54</definedName>
    <definedName name="Wärmetauscher">'Waermebedarf Poolheizung'!$A$86</definedName>
  </definedNames>
  <calcPr calcId="152511" iterate="1" iterateCount="1"/>
</workbook>
</file>

<file path=xl/calcChain.xml><?xml version="1.0" encoding="utf-8"?>
<calcChain xmlns="http://schemas.openxmlformats.org/spreadsheetml/2006/main">
  <c r="C127" i="1" l="1"/>
  <c r="E22" i="1"/>
  <c r="E21" i="1"/>
  <c r="E20" i="1"/>
  <c r="E23" i="1"/>
  <c r="H7" i="1" l="1"/>
  <c r="G7" i="1"/>
  <c r="H8" i="1"/>
  <c r="G8" i="1"/>
  <c r="F36" i="1"/>
  <c r="H13" i="1"/>
  <c r="H12" i="1"/>
  <c r="H11" i="1"/>
  <c r="H10" i="1"/>
  <c r="H9" i="1"/>
  <c r="G13" i="1"/>
  <c r="G12" i="1"/>
  <c r="G11" i="1"/>
  <c r="G10" i="1"/>
  <c r="G9" i="1"/>
  <c r="D88" i="1"/>
  <c r="F17" i="1"/>
  <c r="H64" i="1"/>
  <c r="F64" i="1"/>
  <c r="C56" i="1"/>
  <c r="E34" i="1"/>
  <c r="F20" i="1"/>
  <c r="G20" i="1" s="1"/>
  <c r="F21" i="1"/>
  <c r="G21" i="1" s="1"/>
  <c r="F23" i="1"/>
  <c r="F22" i="1"/>
  <c r="G22" i="1" s="1"/>
  <c r="C37" i="1"/>
  <c r="G6" i="1"/>
  <c r="E90" i="1"/>
  <c r="E4" i="1" l="1"/>
  <c r="F35" i="1"/>
  <c r="C34" i="1"/>
  <c r="C90" i="1"/>
  <c r="C16" i="1"/>
  <c r="E33" i="1"/>
  <c r="C129" i="1"/>
  <c r="E129" i="1" s="1"/>
  <c r="F37" i="1"/>
  <c r="C58" i="1"/>
  <c r="H6" i="1"/>
  <c r="G131" i="1" l="1"/>
  <c r="F133" i="1"/>
  <c r="D132" i="1"/>
  <c r="G133" i="1"/>
  <c r="F132" i="1"/>
  <c r="D131" i="1"/>
  <c r="G132" i="1"/>
  <c r="F131" i="1"/>
  <c r="D133" i="1"/>
  <c r="C17" i="1"/>
  <c r="D56" i="1"/>
  <c r="D87" i="1"/>
  <c r="D127" i="1"/>
  <c r="E56" i="1" l="1"/>
  <c r="E88" i="1"/>
  <c r="E127" i="1"/>
  <c r="G17" i="1"/>
  <c r="C33" i="1" l="1"/>
  <c r="E93" i="1"/>
  <c r="G93" i="1" s="1"/>
  <c r="G23" i="1"/>
  <c r="C35" i="1" s="1"/>
  <c r="C39" i="1" l="1"/>
  <c r="C62" i="1"/>
  <c r="E58" i="1"/>
  <c r="E62" i="1" l="1"/>
  <c r="H62" i="1"/>
  <c r="E63" i="1" s="1"/>
  <c r="H63" i="1" s="1"/>
  <c r="F39" i="1"/>
  <c r="E43" i="1" s="1"/>
  <c r="F46" i="1" s="1"/>
  <c r="C48" i="1" s="1"/>
  <c r="F51" i="1" s="1"/>
  <c r="C51" i="1"/>
  <c r="F40" i="1"/>
  <c r="F41" i="1"/>
  <c r="C52" i="1" l="1"/>
</calcChain>
</file>

<file path=xl/comments1.xml><?xml version="1.0" encoding="utf-8"?>
<comments xmlns="http://schemas.openxmlformats.org/spreadsheetml/2006/main">
  <authors>
    <author/>
    <author>Manfred</author>
    <author>Windows User</author>
  </authors>
  <commentList>
    <comment ref="D7" authorId="0" shapeId="0">
      <text>
        <r>
          <rPr>
            <sz val="8"/>
            <color indexed="8"/>
            <rFont val="Tahoma"/>
            <family val="2"/>
          </rPr>
          <t>Bekenbreite eingeben!</t>
        </r>
      </text>
    </comment>
    <comment ref="C8" authorId="0" shapeId="0">
      <text>
        <r>
          <rPr>
            <sz val="8"/>
            <color indexed="8"/>
            <rFont val="Tahoma"/>
            <family val="2"/>
          </rPr>
          <t>Ihre Beckengröße in die Zellen eingeben !</t>
        </r>
      </text>
    </comment>
    <comment ref="D8" authorId="0" shapeId="0">
      <text>
        <r>
          <rPr>
            <sz val="8"/>
            <color indexed="8"/>
            <rFont val="Tahoma"/>
            <family val="2"/>
          </rPr>
          <t>Bekenbreite eingeben!</t>
        </r>
      </text>
    </comment>
    <comment ref="C9" authorId="0" shapeId="0">
      <text>
        <r>
          <rPr>
            <sz val="10"/>
            <color indexed="8"/>
            <rFont val="Tahoma"/>
            <family val="2"/>
          </rPr>
          <t>Ihre Beckengröße in die Zellen eingeben !</t>
        </r>
      </text>
    </comment>
    <comment ref="D9" authorId="0" shapeId="0">
      <text>
        <r>
          <rPr>
            <sz val="8"/>
            <color indexed="8"/>
            <rFont val="Tahoma"/>
            <family val="2"/>
          </rPr>
          <t>Bekenbreite eingeben!</t>
        </r>
      </text>
    </comment>
    <comment ref="C10" authorId="0" shapeId="0">
      <text>
        <r>
          <rPr>
            <sz val="8"/>
            <color indexed="8"/>
            <rFont val="Tahoma"/>
            <family val="2"/>
          </rPr>
          <t>Ihre Beckengröße in die Zellen eingeben !</t>
        </r>
      </text>
    </comment>
    <comment ref="D10" authorId="0" shapeId="0">
      <text>
        <r>
          <rPr>
            <sz val="8"/>
            <color indexed="8"/>
            <rFont val="Tahoma"/>
            <family val="2"/>
          </rPr>
          <t>Bekenbreite eingeben!</t>
        </r>
      </text>
    </comment>
    <comment ref="C11" authorId="0" shapeId="0">
      <text>
        <r>
          <rPr>
            <sz val="8"/>
            <color indexed="8"/>
            <rFont val="Tahoma"/>
            <family val="2"/>
          </rPr>
          <t xml:space="preserve">Nur Radien 1,00 - 1,25 - 1,50 Meter sind möglich!!
</t>
        </r>
      </text>
    </comment>
    <comment ref="D11" authorId="0" shapeId="0">
      <text>
        <r>
          <rPr>
            <sz val="9"/>
            <color indexed="8"/>
            <rFont val="Tahoma"/>
            <family val="2"/>
          </rPr>
          <t>Breite Treppe?</t>
        </r>
      </text>
    </comment>
    <comment ref="E11" authorId="0" shapeId="0">
      <text>
        <r>
          <rPr>
            <sz val="8"/>
            <color indexed="8"/>
            <rFont val="Tahoma"/>
            <family val="2"/>
          </rPr>
          <t>Nur Höhen mit 1,20 - 1,50 - 1,80 - 2,10 Meter sind möglich!</t>
        </r>
      </text>
    </comment>
    <comment ref="C12" authorId="1" shapeId="0">
      <text>
        <r>
          <rPr>
            <sz val="9"/>
            <color indexed="81"/>
            <rFont val="Tahoma"/>
            <family val="2"/>
          </rPr>
          <t xml:space="preserve">Länge 1,00. 1,25 und 1,50 sind beliebt!
</t>
        </r>
      </text>
    </comment>
    <comment ref="D12" authorId="0" shapeId="0">
      <text>
        <r>
          <rPr>
            <sz val="9"/>
            <color indexed="8"/>
            <rFont val="Tahoma"/>
            <family val="2"/>
          </rPr>
          <t>Breite Treppe?</t>
        </r>
      </text>
    </comment>
    <comment ref="C13" authorId="0" shapeId="0">
      <text>
        <r>
          <rPr>
            <sz val="8"/>
            <color indexed="8"/>
            <rFont val="Tahoma"/>
            <family val="2"/>
          </rPr>
          <t xml:space="preserve">Nur Radien 1,00 - 1,25 - 1,50 Meter sind möglich!!
</t>
        </r>
      </text>
    </comment>
    <comment ref="D13" authorId="0" shapeId="0">
      <text>
        <r>
          <rPr>
            <sz val="8"/>
            <color indexed="8"/>
            <rFont val="Tahoma"/>
            <family val="2"/>
          </rPr>
          <t xml:space="preserve">Eingabe bei:
L 1,00 = </t>
        </r>
        <r>
          <rPr>
            <b/>
            <sz val="8"/>
            <color indexed="8"/>
            <rFont val="Tahoma"/>
            <family val="2"/>
          </rPr>
          <t>2,00</t>
        </r>
        <r>
          <rPr>
            <sz val="8"/>
            <color indexed="8"/>
            <rFont val="Tahoma"/>
            <family val="2"/>
          </rPr>
          <t xml:space="preserve">
L 1,25 = </t>
        </r>
        <r>
          <rPr>
            <b/>
            <sz val="8"/>
            <color indexed="8"/>
            <rFont val="Tahoma"/>
            <family val="2"/>
          </rPr>
          <t>2,50</t>
        </r>
        <r>
          <rPr>
            <sz val="8"/>
            <color indexed="8"/>
            <rFont val="Tahoma"/>
            <family val="2"/>
          </rPr>
          <t xml:space="preserve">
L 1,50 = </t>
        </r>
        <r>
          <rPr>
            <b/>
            <sz val="8"/>
            <color indexed="8"/>
            <rFont val="Tahoma"/>
            <family val="2"/>
          </rPr>
          <t>3,00</t>
        </r>
      </text>
    </comment>
    <comment ref="F16" authorId="2" shapeId="0">
      <text>
        <r>
          <rPr>
            <b/>
            <sz val="9"/>
            <color indexed="81"/>
            <rFont val="Tahoma"/>
            <family val="2"/>
          </rPr>
          <t xml:space="preserve">Aufschlag für Wärmebedarf per m3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4" authorId="2" shapeId="0">
      <text>
        <r>
          <rPr>
            <b/>
            <sz val="9"/>
            <color indexed="81"/>
            <rFont val="Tahoma"/>
            <family val="2"/>
          </rPr>
          <t>+ 2°C istein guter Wert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2" shapeId="0">
      <text>
        <r>
          <rPr>
            <sz val="9"/>
            <color indexed="81"/>
            <rFont val="Tahoma"/>
            <family val="2"/>
          </rPr>
          <t>Anzahl der Stunden für die Berechnung.</t>
        </r>
      </text>
    </comment>
    <comment ref="F37" authorId="2" shapeId="0">
      <text>
        <r>
          <rPr>
            <b/>
            <sz val="9"/>
            <color indexed="81"/>
            <rFont val="Tahoma"/>
            <family val="2"/>
          </rPr>
          <t>abhängig vom Solarfaktor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8" authorId="1" shapeId="0">
      <text>
        <r>
          <rPr>
            <b/>
            <sz val="9"/>
            <color indexed="81"/>
            <rFont val="Tahoma"/>
            <family val="2"/>
          </rPr>
          <t>Kollektrorbreite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8" authorId="2" shapeId="0">
      <text>
        <r>
          <rPr>
            <b/>
            <sz val="9"/>
            <color indexed="81"/>
            <rFont val="Tahoma"/>
            <family val="2"/>
          </rPr>
          <t>Kollektorlänge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2" shapeId="0">
      <text>
        <r>
          <rPr>
            <sz val="9"/>
            <color indexed="81"/>
            <rFont val="Tahoma"/>
            <family val="2"/>
          </rPr>
          <t xml:space="preserve">2°- 2,5° Celsius ist empfohlen als täglicher Wert.
</t>
        </r>
      </text>
    </comment>
    <comment ref="C51" authorId="1" shapeId="0">
      <text>
        <r>
          <rPr>
            <b/>
            <sz val="9"/>
            <color indexed="81"/>
            <rFont val="Tahoma"/>
            <family val="2"/>
          </rPr>
          <t>per m2 a 80,00 Euro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E62" authorId="2" shapeId="0">
      <text>
        <r>
          <rPr>
            <sz val="9"/>
            <color indexed="81"/>
            <rFont val="Tahoma"/>
            <family val="2"/>
          </rPr>
          <t xml:space="preserve">auf 100 berechnet.
</t>
        </r>
      </text>
    </comment>
    <comment ref="E63" authorId="2" shapeId="0">
      <text>
        <r>
          <rPr>
            <sz val="9"/>
            <color indexed="81"/>
            <rFont val="Tahoma"/>
            <family val="2"/>
          </rPr>
          <t xml:space="preserve">auf 100 berechnet.
</t>
        </r>
      </text>
    </comment>
    <comment ref="C67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D67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E67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F67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C71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D71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E71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F71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C75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D75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E75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F75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C79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D79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E79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F79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C83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D83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E83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F83" authorId="1" shapeId="0">
      <text>
        <r>
          <rPr>
            <sz val="9"/>
            <color indexed="81"/>
            <rFont val="Tahoma"/>
            <family val="2"/>
          </rPr>
          <t>Effektive Wirkung bei dieser Temperatur</t>
        </r>
      </text>
    </comment>
    <comment ref="C90" authorId="2" shapeId="0">
      <text>
        <r>
          <rPr>
            <b/>
            <sz val="9"/>
            <color indexed="81"/>
            <rFont val="Tahoma"/>
            <family val="2"/>
          </rPr>
          <t>Pool-Faktor in Spalte E19-E22 eingeben!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0" authorId="2" shapeId="0">
      <text>
        <r>
          <rPr>
            <sz val="9"/>
            <color indexed="39"/>
            <rFont val="Tahoma"/>
            <family val="2"/>
          </rPr>
          <t>JA</t>
        </r>
        <r>
          <rPr>
            <sz val="9"/>
            <color indexed="81"/>
            <rFont val="Tahoma"/>
            <family val="2"/>
          </rPr>
          <t xml:space="preserve"> -   für meinen jeweiligen Pool-Faktor nur in einen Feld  eingeben!</t>
        </r>
      </text>
    </comment>
    <comment ref="C129" authorId="2" shapeId="0">
      <text>
        <r>
          <rPr>
            <b/>
            <sz val="9"/>
            <color indexed="81"/>
            <rFont val="Tahoma"/>
            <family val="2"/>
          </rPr>
          <t>Pool-Faktor in Spalte E19-E22 eingeben!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9" authorId="2" shapeId="0">
      <text>
        <r>
          <rPr>
            <sz val="9"/>
            <color indexed="39"/>
            <rFont val="Tahoma"/>
            <family val="2"/>
          </rPr>
          <t>JA</t>
        </r>
        <r>
          <rPr>
            <sz val="9"/>
            <color indexed="81"/>
            <rFont val="Tahoma"/>
            <family val="2"/>
          </rPr>
          <t xml:space="preserve"> -   für meinen jeweiligen Pool-Faktor nur in einen Feld  eingeben!</t>
        </r>
      </text>
    </comment>
  </commentList>
</comments>
</file>

<file path=xl/sharedStrings.xml><?xml version="1.0" encoding="utf-8"?>
<sst xmlns="http://schemas.openxmlformats.org/spreadsheetml/2006/main" count="336" uniqueCount="208">
  <si>
    <t>RUND</t>
  </si>
  <si>
    <t>Breite</t>
  </si>
  <si>
    <t>OVAL</t>
  </si>
  <si>
    <t>ECKIG</t>
  </si>
  <si>
    <t>HALBOVAL</t>
  </si>
  <si>
    <t>Länge/T</t>
  </si>
  <si>
    <t>DM Ø</t>
  </si>
  <si>
    <t>Wasservolumen</t>
  </si>
  <si>
    <t>kWh</t>
  </si>
  <si>
    <t>m3</t>
  </si>
  <si>
    <t>Elektrowärmetauscher</t>
  </si>
  <si>
    <t>°C</t>
  </si>
  <si>
    <t>Minuten</t>
  </si>
  <si>
    <t>&gt; in Tabelle aussuchen</t>
  </si>
  <si>
    <t>Elektrowärmetauscher V4A, 230 V</t>
  </si>
  <si>
    <t>Elektrowärmetauscher V4A, 400 V</t>
  </si>
  <si>
    <t>kW</t>
  </si>
  <si>
    <t>Zeitdauer/Min</t>
  </si>
  <si>
    <t>Stromkosten/Cent</t>
  </si>
  <si>
    <t>Stunden</t>
  </si>
  <si>
    <t>Art. Nr.</t>
  </si>
  <si>
    <t>Heizdauer</t>
  </si>
  <si>
    <t>Euro</t>
  </si>
  <si>
    <t>Stromaufnahme (Nennleistung)</t>
  </si>
  <si>
    <t>Volumen</t>
  </si>
  <si>
    <t>Fläche</t>
  </si>
  <si>
    <t>m2</t>
  </si>
  <si>
    <t>Tage</t>
  </si>
  <si>
    <t>A</t>
  </si>
  <si>
    <t>B</t>
  </si>
  <si>
    <t>kwh</t>
  </si>
  <si>
    <t>&gt;&gt;&gt;</t>
  </si>
  <si>
    <t>SÜD</t>
  </si>
  <si>
    <t>Pool-Faktor</t>
  </si>
  <si>
    <t>m3 Wasser</t>
  </si>
  <si>
    <t>~ Ertrag in kWh pro Tag</t>
  </si>
  <si>
    <t>Länge</t>
  </si>
  <si>
    <t>C</t>
  </si>
  <si>
    <t>~ Std.</t>
  </si>
  <si>
    <t>Kosten Heizöl per Liter in Euro</t>
  </si>
  <si>
    <t>Wirkungsgrad</t>
  </si>
  <si>
    <t>Jährliche Ersparnis an Energiekosten</t>
  </si>
  <si>
    <t xml:space="preserve">~ Energiegewinn mit Poolripp Absorber für eine Badesaison mit </t>
  </si>
  <si>
    <t>Kostenersparnis im Vergleich zu Heizöl !</t>
  </si>
  <si>
    <t>1 Liter Heizöl entspricht Brennwert</t>
  </si>
  <si>
    <t>Jahre</t>
  </si>
  <si>
    <t>SÜD / SW</t>
  </si>
  <si>
    <t>NORD/ NW</t>
  </si>
  <si>
    <t>Mein Pool-Faktor</t>
  </si>
  <si>
    <t>1,16</t>
  </si>
  <si>
    <t xml:space="preserve">x   </t>
  </si>
  <si>
    <t>Wäemebedarf lt. Temperaturwunsch</t>
  </si>
  <si>
    <t>°C Erwärmung</t>
  </si>
  <si>
    <t>Berechnung</t>
  </si>
  <si>
    <t>Ertrag</t>
  </si>
  <si>
    <t>Kostenrechnung</t>
  </si>
  <si>
    <t>Amortisation</t>
  </si>
  <si>
    <t>Typ</t>
  </si>
  <si>
    <t>Erhöhung °C</t>
  </si>
  <si>
    <t>Kosten      per           kWh     (Cent)</t>
  </si>
  <si>
    <t>Amortisationszeit ihrer POOLRIPP - Solaranlage</t>
  </si>
  <si>
    <t>Wirkungsgrad (COP)</t>
  </si>
  <si>
    <t>kWh Strom</t>
  </si>
  <si>
    <t>leistet effektiv</t>
  </si>
  <si>
    <t>POOLRIPP Solarabsorber</t>
  </si>
  <si>
    <t>POOL-Faktor</t>
  </si>
  <si>
    <t>Empfehlung bis 20 m3 Wasser</t>
  </si>
  <si>
    <t>Ausrichtung &gt; Himmelsrichtung</t>
  </si>
  <si>
    <t>Daher effektiver Wärmebedarf</t>
  </si>
  <si>
    <t>Wärmebedarf in kWh</t>
  </si>
  <si>
    <t>~  Energieertrag d. POOLRIPP Solarabsorber pro Tag</t>
  </si>
  <si>
    <t>&lt; Wert °C bitte eingeben!</t>
  </si>
  <si>
    <t>Liter Gesamt</t>
  </si>
  <si>
    <t>Effektiver Wärmebedarf in kWh</t>
  </si>
  <si>
    <t>Efektiver Wärmebedarf in kWh</t>
  </si>
  <si>
    <t>Investitionsumme Poolripp Solaranlage</t>
  </si>
  <si>
    <t>jährl. Ersparnis</t>
  </si>
  <si>
    <t>6 kW</t>
  </si>
  <si>
    <t>10 kW</t>
  </si>
  <si>
    <t>17 kW</t>
  </si>
  <si>
    <t>28 kW</t>
  </si>
  <si>
    <t>Effektive Leistung &gt;</t>
  </si>
  <si>
    <t xml:space="preserve">Zur Kalkulation bitte die "WEISSEN" Felder (A + B + C) ausfüllen !!   </t>
  </si>
  <si>
    <t>Ihre Werte</t>
  </si>
  <si>
    <t>Energie in kWh</t>
  </si>
  <si>
    <t>x  °C</t>
  </si>
  <si>
    <t>Bitte eingeben  &gt; Außentemperatur</t>
  </si>
  <si>
    <t>Bitte eingeben &gt; Leistung eingeben (nach Außentemperatur)</t>
  </si>
  <si>
    <t>Bitte eingeben &gt; Nennleistung (kW der Wärmepumpe)</t>
  </si>
  <si>
    <t>Empfehlung von 20 - 40 m3 Wasser</t>
  </si>
  <si>
    <t>Empfehlung von 40 - 60 m3 Wasser</t>
  </si>
  <si>
    <t>Empfehlung von 60 - 80 m3 Wasser</t>
  </si>
  <si>
    <t>Empfehlung von 80 - 130 m3 Wasser</t>
  </si>
  <si>
    <t xml:space="preserve"> °C. Temp.</t>
  </si>
  <si>
    <t>tatsächlicher Wärmebedarf in kWh</t>
  </si>
  <si>
    <t>Die Zeitdauer für die Erwärmung beträgt dazu</t>
  </si>
  <si>
    <t xml:space="preserve"> ~ Jährliche Kosten für 180 Tage</t>
  </si>
  <si>
    <t>täglich</t>
  </si>
  <si>
    <t>Tägl. Strom-Kosten in Euro</t>
  </si>
  <si>
    <t>Jahr €</t>
  </si>
  <si>
    <t>°C Erhöhung</t>
  </si>
  <si>
    <t>Modell</t>
  </si>
  <si>
    <t>Kosten/Euro</t>
  </si>
  <si>
    <t>Edelstahl Wärmetauscher HWT 35/40   &gt; Leistung bei °C</t>
  </si>
  <si>
    <t>Edelstahl Wärmetauscher HWT 65/75   &gt; Leistung bei °C</t>
  </si>
  <si>
    <t>Edelstahl Wärmetauscher HWT 93/105   &gt; Leistung bei °C</t>
  </si>
  <si>
    <t>Edelstahl Wärmetauscher HWT 122/140   &gt; Leistung bei °C</t>
  </si>
  <si>
    <t>Edelstahl Wärmetauscher HWT 182/209   &gt; Leistung bei °C</t>
  </si>
  <si>
    <t>Solarwärmetauscher NWT 18   &gt; Leistung bei °C</t>
  </si>
  <si>
    <t>Solarwärmetauscher NWT 35   &gt; Leistung bei °C</t>
  </si>
  <si>
    <t>Solarabsorber - Flachdach bis 15° Schräge &gt;</t>
  </si>
  <si>
    <t>1. Ihre Beckengröße bitte eingeben!</t>
  </si>
  <si>
    <t>3. Ihren POOL-FAKTOR bestimmen</t>
  </si>
  <si>
    <t>2. Wieviele °C Erwärmung ist je Tag gewünscht?</t>
  </si>
  <si>
    <t>Wasserhöhe</t>
  </si>
  <si>
    <t>Solarabsorber - Dachneigung ca. 15-40° und Himmelsrichtung &gt;</t>
  </si>
  <si>
    <t>Solarabsorber Dachneigung 40-60° (Steildach) und Himmelsrichtung &gt;</t>
  </si>
  <si>
    <t>&lt; Minuten / Std.&gt;</t>
  </si>
  <si>
    <t>Solar- Faktor</t>
  </si>
  <si>
    <t>Effektive Kollektor   leistung per m2</t>
  </si>
  <si>
    <t>POOL-Fläche m2</t>
  </si>
  <si>
    <t>Copyright M.Wunder</t>
  </si>
  <si>
    <t>Ihre Kollektorenfläche - abhängig vom Pool-Faktor u. Solar-Faktor</t>
  </si>
  <si>
    <t>Solar-Faktor &gt;</t>
  </si>
  <si>
    <t>Mein Solar -Faktor</t>
  </si>
  <si>
    <t>&lt; Wert siehe oben</t>
  </si>
  <si>
    <t>Erklärung:</t>
  </si>
  <si>
    <t>ein isoliertes Becken braucht weniger Energie</t>
  </si>
  <si>
    <t>abgedeckt mit Folie spart Energeiverluste</t>
  </si>
  <si>
    <t>Die Sonne ist am wirkungsvollsten bei Ausrichtung nach Süden</t>
  </si>
  <si>
    <t>Kalkulationshilfe zur Flächenberechnung</t>
  </si>
  <si>
    <t>Die beste Investition ist mit Abstand die Solaranlage!</t>
  </si>
  <si>
    <t>Wärmepumpen sind optimal wenn der Platz für die Solaranlage fehlt.</t>
  </si>
  <si>
    <t>Laufruhig - heizt auch wenn keine Sonne scheint!</t>
  </si>
  <si>
    <t>je wärmer die Luft - desto besser die Leistung.</t>
  </si>
  <si>
    <t>Edelstahl für Chlorwasser Aufbereitung</t>
  </si>
  <si>
    <t>TITAN - wird bei Salzwasseranlagen benötigt.</t>
  </si>
  <si>
    <t>Modell suchen und die Leistungsdaten eingeben!</t>
  </si>
  <si>
    <t>Generell ist Strom unwirtschaftlich und teuer</t>
  </si>
  <si>
    <t>Leistung des Modell bei Außentemperaturen in °C</t>
  </si>
  <si>
    <t>Vorlauftemperatur in ° Celsius</t>
  </si>
  <si>
    <t xml:space="preserve"> Vorlauftemperatur in ° Celsius</t>
  </si>
  <si>
    <t>Die Zeitdauer bestimmt ihre Aufheizung. Daher achten in welcher Zeit die Energie zur Verfügung steht.</t>
  </si>
  <si>
    <t>Effektiver Wärmebedarf (POOL- u. SOLAR Faktor berücksichtigt)</t>
  </si>
  <si>
    <t>Daten hier eingeben</t>
  </si>
  <si>
    <t>~ Heizleistung des POOLRIPP Kollektors pro Stunde</t>
  </si>
  <si>
    <t>Energie bei °C</t>
  </si>
  <si>
    <t xml:space="preserve"> Vorlauftemperatur (vorhandene Wärme) eingeben &gt;</t>
  </si>
  <si>
    <t>wenn aber kurzfristig zum Wochenende das Pool erwärmt sein soll</t>
  </si>
  <si>
    <t>Generell ist eine überdimensionierte Wärmepumpe vorteilhaft. Man bezahlt  höhere Anschaffungskosten - aber die Laufzeiten werden minimiert bzw. sind Reserven für schnelle Aufheizung vorteilhaft.</t>
  </si>
  <si>
    <t>Schwimmbecken - nicht abgedeckt &gt;</t>
  </si>
  <si>
    <t>Modell &gt;</t>
  </si>
  <si>
    <t>HWT 93/105</t>
  </si>
  <si>
    <t>HWT 35/40</t>
  </si>
  <si>
    <t>HWT 65/75</t>
  </si>
  <si>
    <t>HWT122/140</t>
  </si>
  <si>
    <t>HWT182/209</t>
  </si>
  <si>
    <t>NWT 18</t>
  </si>
  <si>
    <t>NWT 35</t>
  </si>
  <si>
    <t>TWT 35/40</t>
  </si>
  <si>
    <t>Titan Wärmetauscher TWT 35/40   &gt; Leistung bei °C</t>
  </si>
  <si>
    <t>Titan Wärmetauscher TWT 65/75   &gt; Leistung bei °C</t>
  </si>
  <si>
    <t>Titan Wärmetauscher TWT 93/105   &gt; Leistung bei °C</t>
  </si>
  <si>
    <t>TWT 65/75</t>
  </si>
  <si>
    <t>TWT 93/105</t>
  </si>
  <si>
    <t>&lt; Modell</t>
  </si>
  <si>
    <t>&gt; in Tabelle aussuchen und Daten kopieren</t>
  </si>
  <si>
    <t>Dauer</t>
  </si>
  <si>
    <t>Schwimmbecken mit Poolüberdachung  &gt;</t>
  </si>
  <si>
    <t>Schwimmbecken Styroporsytem - Wasseroberfläche abgedeckt &gt;</t>
  </si>
  <si>
    <t>Das überzeugt!!!</t>
  </si>
  <si>
    <t>13 kW</t>
  </si>
  <si>
    <t>1,5°  Erwärmung bringt eine generelle Erhöhung von ca. 5°C.</t>
  </si>
  <si>
    <t>Verlust durch Abkühlung</t>
  </si>
  <si>
    <t>&lt; Gewünschte Temperatur  / 1,5°C mehr  sind in der Regel ein sehr guter Wert!</t>
  </si>
  <si>
    <t>&lt; Pool-Faktor eingeben! Nur ein Feld mit "JA"  ausfüllen</t>
  </si>
  <si>
    <t>&lt; Ihren Solar-Faktor hier eingeben</t>
  </si>
  <si>
    <t>Eingabe</t>
  </si>
  <si>
    <t xml:space="preserve"> Summe kWh</t>
  </si>
  <si>
    <t>Empfohlene Kollektorfläche im Verhältnis zur Beckengröße</t>
  </si>
  <si>
    <t>ihre mögliche Kollektorgröße eingeben</t>
  </si>
  <si>
    <t>Armortisationszeit für meine Kollektoranlage wenn Öl verwendet würde?</t>
  </si>
  <si>
    <t>Betonbecken - Wasseroberfläche direkt abgedeckt &gt;</t>
  </si>
  <si>
    <r>
      <rPr>
        <b/>
        <sz val="10"/>
        <color rgb="FF002060"/>
        <rFont val="Verdana"/>
        <family val="2"/>
      </rPr>
      <t xml:space="preserve">Beckengröße - RUND   </t>
    </r>
    <r>
      <rPr>
        <sz val="10"/>
        <color rgb="FF002060"/>
        <rFont val="Verdana"/>
        <family val="2"/>
      </rPr>
      <t xml:space="preserve">                                   </t>
    </r>
    <r>
      <rPr>
        <sz val="8"/>
        <color rgb="FF002060"/>
        <rFont val="Verdana"/>
        <family val="2"/>
      </rPr>
      <t>Größe hier eintragen &gt;</t>
    </r>
  </si>
  <si>
    <r>
      <rPr>
        <b/>
        <sz val="10"/>
        <color rgb="FF002060"/>
        <rFont val="Verdana"/>
        <family val="2"/>
      </rPr>
      <t xml:space="preserve">Beckengröße - OVAL     </t>
    </r>
    <r>
      <rPr>
        <sz val="10"/>
        <color rgb="FF002060"/>
        <rFont val="Verdana"/>
        <family val="2"/>
      </rPr>
      <t xml:space="preserve">                                 </t>
    </r>
    <r>
      <rPr>
        <sz val="8"/>
        <color rgb="FF002060"/>
        <rFont val="Verdana"/>
        <family val="2"/>
      </rPr>
      <t>Größe hier eintragen &gt;</t>
    </r>
  </si>
  <si>
    <r>
      <rPr>
        <b/>
        <sz val="10"/>
        <color rgb="FF002060"/>
        <rFont val="Verdana"/>
        <family val="2"/>
      </rPr>
      <t xml:space="preserve">Beckengröße - ECKIG  </t>
    </r>
    <r>
      <rPr>
        <sz val="10"/>
        <color rgb="FF002060"/>
        <rFont val="Verdana"/>
        <family val="2"/>
      </rPr>
      <t xml:space="preserve">                                  </t>
    </r>
    <r>
      <rPr>
        <sz val="8"/>
        <color rgb="FF002060"/>
        <rFont val="Verdana"/>
        <family val="2"/>
      </rPr>
      <t>Größe hier eintragen &gt;</t>
    </r>
  </si>
  <si>
    <r>
      <rPr>
        <b/>
        <sz val="10"/>
        <color rgb="FF002060"/>
        <rFont val="Verdana"/>
        <family val="2"/>
      </rPr>
      <t xml:space="preserve">Beckengröße - HALBOVAL   </t>
    </r>
    <r>
      <rPr>
        <sz val="10"/>
        <color rgb="FF002060"/>
        <rFont val="Verdana"/>
        <family val="2"/>
      </rPr>
      <t xml:space="preserve">                          </t>
    </r>
    <r>
      <rPr>
        <sz val="8"/>
        <color rgb="FF002060"/>
        <rFont val="Verdana"/>
        <family val="2"/>
      </rPr>
      <t>Größe hier eintragen &gt;</t>
    </r>
  </si>
  <si>
    <r>
      <t xml:space="preserve">Römische Treppe                                              </t>
    </r>
    <r>
      <rPr>
        <sz val="8"/>
        <color rgb="FF002060"/>
        <rFont val="Verdana"/>
        <family val="2"/>
      </rPr>
      <t>Größe hier eintragen &gt;</t>
    </r>
  </si>
  <si>
    <r>
      <t xml:space="preserve">Polyestertreppe                                                </t>
    </r>
    <r>
      <rPr>
        <sz val="8"/>
        <color rgb="FF002060"/>
        <rFont val="Verdana"/>
        <family val="2"/>
      </rPr>
      <t>Größe hier eintragen &gt;</t>
    </r>
  </si>
  <si>
    <r>
      <rPr>
        <b/>
        <i/>
        <sz val="14"/>
        <color rgb="FF002060"/>
        <rFont val="Verdana"/>
        <family val="2"/>
      </rPr>
      <t>POOLRIPP</t>
    </r>
    <r>
      <rPr>
        <b/>
        <sz val="16"/>
        <color rgb="FF002060"/>
        <rFont val="Verdana"/>
        <family val="2"/>
      </rPr>
      <t xml:space="preserve"> Solarabsorber</t>
    </r>
    <r>
      <rPr>
        <sz val="12"/>
        <color rgb="FF002060"/>
        <rFont val="Verdana"/>
        <family val="2"/>
      </rPr>
      <t xml:space="preserve"> - die Sonne heizt kostenlos</t>
    </r>
  </si>
  <si>
    <r>
      <t>Wärmepumpe</t>
    </r>
    <r>
      <rPr>
        <sz val="11"/>
        <color rgb="FF002060"/>
        <rFont val="Verdana"/>
        <family val="2"/>
      </rPr>
      <t xml:space="preserve">  -  sehr ökonomisch. Energie durch die Wärme der Luft!</t>
    </r>
  </si>
  <si>
    <r>
      <rPr>
        <b/>
        <sz val="10"/>
        <color rgb="FF002060"/>
        <rFont val="Verdana"/>
        <family val="2"/>
      </rPr>
      <t>Wärmepumpe 6 kW</t>
    </r>
    <r>
      <rPr>
        <sz val="9"/>
        <color rgb="FF002060"/>
        <rFont val="Verdana"/>
        <family val="2"/>
      </rPr>
      <t xml:space="preserve">  - effektive Leistung ist abhängig von Außentemperatur</t>
    </r>
  </si>
  <si>
    <r>
      <rPr>
        <b/>
        <sz val="10"/>
        <color rgb="FF002060"/>
        <rFont val="Verdana"/>
        <family val="2"/>
      </rPr>
      <t>Wärmepumpe 10 kW</t>
    </r>
    <r>
      <rPr>
        <sz val="9"/>
        <color rgb="FF002060"/>
        <rFont val="Verdana"/>
        <family val="2"/>
      </rPr>
      <t xml:space="preserve">  - effektive Leistung ist abhängig von Außentemperatur</t>
    </r>
  </si>
  <si>
    <r>
      <rPr>
        <b/>
        <sz val="10"/>
        <color rgb="FF002060"/>
        <rFont val="Verdana"/>
        <family val="2"/>
      </rPr>
      <t>Wärmepumpe 13 kW</t>
    </r>
    <r>
      <rPr>
        <sz val="9"/>
        <color rgb="FF002060"/>
        <rFont val="Verdana"/>
        <family val="2"/>
      </rPr>
      <t xml:space="preserve"> - effektive Leistung ist abhängig von Außentemperatur</t>
    </r>
  </si>
  <si>
    <r>
      <rPr>
        <b/>
        <sz val="10"/>
        <color rgb="FF002060"/>
        <rFont val="Verdana"/>
        <family val="2"/>
      </rPr>
      <t>Wärmepumpe 17 kW</t>
    </r>
    <r>
      <rPr>
        <sz val="9"/>
        <color rgb="FF002060"/>
        <rFont val="Verdana"/>
        <family val="2"/>
      </rPr>
      <t xml:space="preserve"> - effektive Leistung ist abhängig von Außentemperatur</t>
    </r>
  </si>
  <si>
    <r>
      <rPr>
        <b/>
        <sz val="10"/>
        <color rgb="FF002060"/>
        <rFont val="Verdana"/>
        <family val="2"/>
      </rPr>
      <t>Wärmepumpe 28kW</t>
    </r>
    <r>
      <rPr>
        <sz val="9"/>
        <color rgb="FF002060"/>
        <rFont val="Verdana"/>
        <family val="2"/>
      </rPr>
      <t xml:space="preserve"> - effektive Leistung ist abhängig von Außentemperatur</t>
    </r>
  </si>
  <si>
    <r>
      <t xml:space="preserve">Wärmetauscher </t>
    </r>
    <r>
      <rPr>
        <b/>
        <sz val="10"/>
        <color rgb="FF002060"/>
        <rFont val="Verdana"/>
        <family val="2"/>
      </rPr>
      <t xml:space="preserve"> - Energieübertragung durch eine thermische Solaranlage oder Hausheizung</t>
    </r>
  </si>
  <si>
    <r>
      <t>Elektro - Wärmetauscher</t>
    </r>
    <r>
      <rPr>
        <sz val="14"/>
        <color rgb="FF002060"/>
        <rFont val="Verdana"/>
        <family val="2"/>
      </rPr>
      <t xml:space="preserve">  (Elektroheizung)</t>
    </r>
  </si>
  <si>
    <r>
      <t xml:space="preserve">Eckige Treppe                                                   </t>
    </r>
    <r>
      <rPr>
        <sz val="8"/>
        <color rgb="FF002060"/>
        <rFont val="Verdana"/>
        <family val="2"/>
      </rPr>
      <t>Größe hier eintragen &gt;</t>
    </r>
  </si>
  <si>
    <t>&lt; TÜRKIS" Felder bitte ausfüllen</t>
  </si>
  <si>
    <t xml:space="preserve"> Wert sollte über 100 liegen!</t>
  </si>
  <si>
    <r>
      <rPr>
        <i/>
        <sz val="16"/>
        <color rgb="FF002060"/>
        <rFont val="Verdana"/>
        <family val="2"/>
      </rPr>
      <t xml:space="preserve">pooldoktor  </t>
    </r>
    <r>
      <rPr>
        <i/>
        <sz val="28"/>
        <color rgb="FF002060"/>
        <rFont val="Verdana"/>
        <family val="2"/>
      </rPr>
      <t xml:space="preserve"> </t>
    </r>
    <r>
      <rPr>
        <sz val="28"/>
        <color rgb="FF002060"/>
        <rFont val="Verdana"/>
        <family val="2"/>
      </rPr>
      <t>Heizung-Wärmetauscher</t>
    </r>
  </si>
  <si>
    <r>
      <rPr>
        <i/>
        <sz val="11"/>
        <color rgb="FF002060"/>
        <rFont val="Verdana"/>
        <family val="2"/>
      </rPr>
      <t>pooldoktor</t>
    </r>
    <r>
      <rPr>
        <sz val="11"/>
        <color rgb="FF002060"/>
        <rFont val="Verdana"/>
        <family val="2"/>
      </rPr>
      <t xml:space="preserve"> gmbh</t>
    </r>
    <r>
      <rPr>
        <b/>
        <sz val="11"/>
        <color rgb="FF002060"/>
        <rFont val="Verdana"/>
        <family val="2"/>
      </rPr>
      <t xml:space="preserve">      </t>
    </r>
    <r>
      <rPr>
        <b/>
        <sz val="20"/>
        <color rgb="FF002060"/>
        <rFont val="Verdana"/>
        <family val="2"/>
      </rPr>
      <t xml:space="preserve">                                                                                  Wärmebedarf Kalkulator </t>
    </r>
    <r>
      <rPr>
        <sz val="20"/>
        <color rgb="FF002060"/>
        <rFont val="Verdana"/>
        <family val="2"/>
      </rPr>
      <t xml:space="preserve"> - </t>
    </r>
    <r>
      <rPr>
        <sz val="16"/>
        <color rgb="FF002060"/>
        <rFont val="Verdana"/>
        <family val="2"/>
      </rPr>
      <t xml:space="preserve"> Berechnungshilfe für ihre Pool-Heizung!</t>
    </r>
  </si>
  <si>
    <t>SOLARABSORBER</t>
  </si>
  <si>
    <t>Wärmepumpe</t>
  </si>
  <si>
    <t>Wärmetauscher</t>
  </si>
  <si>
    <t>ELEKTRO - Wärmetauscher</t>
  </si>
  <si>
    <t>Edelstahl Solarwärmetauscher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</si>
</sst>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_ ;[Red]\-0.0\ "/>
  </numFmts>
  <fonts count="50" x14ac:knownFonts="1">
    <font>
      <sz val="11"/>
      <color theme="1"/>
      <name val="Calibri"/>
      <family val="2"/>
      <scheme val="minor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9"/>
      <color indexed="81"/>
      <name val="Tahoma"/>
      <family val="2"/>
    </font>
    <font>
      <b/>
      <sz val="8"/>
      <color indexed="8"/>
      <name val="Tahoma"/>
      <family val="2"/>
    </font>
    <font>
      <b/>
      <sz val="9"/>
      <color indexed="81"/>
      <name val="Tahoma"/>
      <family val="2"/>
    </font>
    <font>
      <sz val="9"/>
      <color indexed="39"/>
      <name val="Tahoma"/>
      <family val="2"/>
    </font>
    <font>
      <sz val="10"/>
      <color rgb="FF002060"/>
      <name val="Verdana"/>
      <family val="2"/>
    </font>
    <font>
      <b/>
      <sz val="10"/>
      <color rgb="FF002060"/>
      <name val="Verdana"/>
      <family val="2"/>
    </font>
    <font>
      <b/>
      <sz val="11"/>
      <color rgb="FF002060"/>
      <name val="Verdana"/>
      <family val="2"/>
    </font>
    <font>
      <sz val="9"/>
      <color rgb="FF002060"/>
      <name val="Verdana"/>
      <family val="2"/>
    </font>
    <font>
      <sz val="11"/>
      <color rgb="FF002060"/>
      <name val="Verdana"/>
      <family val="2"/>
    </font>
    <font>
      <b/>
      <i/>
      <sz val="10"/>
      <color rgb="FF002060"/>
      <name val="Verdana"/>
      <family val="2"/>
    </font>
    <font>
      <b/>
      <sz val="12"/>
      <color rgb="FF002060"/>
      <name val="Verdana"/>
      <family val="2"/>
    </font>
    <font>
      <b/>
      <sz val="8"/>
      <color rgb="FF002060"/>
      <name val="Verdana"/>
      <family val="2"/>
    </font>
    <font>
      <b/>
      <sz val="9"/>
      <color rgb="FF002060"/>
      <name val="Verdana"/>
      <family val="2"/>
    </font>
    <font>
      <b/>
      <sz val="16"/>
      <color rgb="FF002060"/>
      <name val="Verdana"/>
      <family val="2"/>
    </font>
    <font>
      <sz val="8"/>
      <color rgb="FF002060"/>
      <name val="Verdana"/>
      <family val="2"/>
    </font>
    <font>
      <sz val="11"/>
      <color rgb="FF002060"/>
      <name val="Calibri"/>
      <family val="2"/>
      <scheme val="minor"/>
    </font>
    <font>
      <b/>
      <sz val="14"/>
      <color rgb="FF002060"/>
      <name val="Verdana"/>
      <family val="2"/>
    </font>
    <font>
      <i/>
      <sz val="10"/>
      <color rgb="FF002060"/>
      <name val="Verdana"/>
      <family val="2"/>
    </font>
    <font>
      <b/>
      <i/>
      <sz val="11"/>
      <color rgb="FF002060"/>
      <name val="Verdana"/>
      <family val="2"/>
    </font>
    <font>
      <sz val="10"/>
      <color rgb="FF002060"/>
      <name val="Calibri"/>
      <family val="2"/>
      <scheme val="minor"/>
    </font>
    <font>
      <sz val="12"/>
      <color rgb="FF002060"/>
      <name val="Verdana"/>
      <family val="2"/>
    </font>
    <font>
      <b/>
      <sz val="20"/>
      <color rgb="FF002060"/>
      <name val="Verdana"/>
      <family val="2"/>
    </font>
    <font>
      <i/>
      <sz val="28"/>
      <color rgb="FF002060"/>
      <name val="Verdana"/>
      <family val="2"/>
    </font>
    <font>
      <sz val="28"/>
      <color rgb="FF002060"/>
      <name val="Verdana"/>
      <family val="2"/>
    </font>
    <font>
      <sz val="24"/>
      <color rgb="FF002060"/>
      <name val="Verdana"/>
      <family val="2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i/>
      <sz val="14"/>
      <color rgb="FF002060"/>
      <name val="Verdana"/>
      <family val="2"/>
    </font>
    <font>
      <sz val="20"/>
      <color rgb="FF002060"/>
      <name val="Verdana"/>
      <family val="2"/>
    </font>
    <font>
      <sz val="16"/>
      <color rgb="FF002060"/>
      <name val="Verdana"/>
      <family val="2"/>
    </font>
    <font>
      <b/>
      <i/>
      <sz val="12"/>
      <color rgb="FF002060"/>
      <name val="Verdana"/>
      <family val="2"/>
    </font>
    <font>
      <b/>
      <sz val="14"/>
      <color rgb="FF002060"/>
      <name val="Calibri"/>
      <family val="2"/>
      <scheme val="minor"/>
    </font>
    <font>
      <i/>
      <sz val="28"/>
      <color rgb="FF002060"/>
      <name val="Calibri"/>
      <family val="2"/>
      <scheme val="minor"/>
    </font>
    <font>
      <i/>
      <sz val="16"/>
      <color rgb="FF002060"/>
      <name val="Verdana"/>
      <family val="2"/>
    </font>
    <font>
      <sz val="14"/>
      <color rgb="FF002060"/>
      <name val="Verdana"/>
      <family val="2"/>
    </font>
    <font>
      <b/>
      <i/>
      <sz val="12"/>
      <color rgb="FFFF0000"/>
      <name val="Verdana"/>
      <family val="2"/>
    </font>
    <font>
      <b/>
      <sz val="10"/>
      <color rgb="FFC00000"/>
      <name val="Verdana"/>
      <family val="2"/>
    </font>
    <font>
      <b/>
      <i/>
      <sz val="12"/>
      <color rgb="FFC00000"/>
      <name val="Verdana"/>
      <family val="2"/>
    </font>
    <font>
      <i/>
      <sz val="12"/>
      <color rgb="FFC00000"/>
      <name val="Verdana"/>
      <family val="2"/>
    </font>
    <font>
      <b/>
      <sz val="11"/>
      <color rgb="FFC00000"/>
      <name val="Verdana"/>
      <family val="2"/>
    </font>
    <font>
      <b/>
      <sz val="12"/>
      <color rgb="FFC00000"/>
      <name val="Verdana"/>
      <family val="2"/>
    </font>
    <font>
      <sz val="9"/>
      <color rgb="FFC00000"/>
      <name val="Verdana"/>
      <family val="2"/>
    </font>
    <font>
      <i/>
      <sz val="11"/>
      <color rgb="FF002060"/>
      <name val="Verdana"/>
      <family val="2"/>
    </font>
    <font>
      <sz val="11"/>
      <color rgb="FFC00000"/>
      <name val="Verdana"/>
      <family val="2"/>
    </font>
    <font>
      <b/>
      <i/>
      <sz val="16"/>
      <color rgb="FF002060"/>
      <name val="Verdana"/>
      <family val="2"/>
    </font>
    <font>
      <b/>
      <i/>
      <sz val="20"/>
      <color rgb="FF002060"/>
      <name val="Verdana"/>
      <family val="2"/>
    </font>
    <font>
      <sz val="10"/>
      <color indexed="8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3">
    <xf numFmtId="0" fontId="0" fillId="0" borderId="0" xfId="0"/>
    <xf numFmtId="0" fontId="7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left" vertical="center" indent="1"/>
      <protection hidden="1"/>
    </xf>
    <xf numFmtId="0" fontId="10" fillId="3" borderId="1" xfId="0" applyFont="1" applyFill="1" applyBorder="1" applyAlignment="1" applyProtection="1">
      <alignment horizontal="left" vertical="center" indent="1"/>
      <protection hidden="1"/>
    </xf>
    <xf numFmtId="0" fontId="11" fillId="2" borderId="0" xfId="0" applyFont="1" applyFill="1" applyProtection="1">
      <protection hidden="1"/>
    </xf>
    <xf numFmtId="0" fontId="11" fillId="2" borderId="0" xfId="0" applyFont="1" applyFill="1" applyAlignment="1" applyProtection="1">
      <alignment horizontal="left" indent="1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left" indent="1"/>
      <protection hidden="1"/>
    </xf>
    <xf numFmtId="0" fontId="7" fillId="2" borderId="0" xfId="0" applyFont="1" applyFill="1" applyBorder="1" applyAlignment="1" applyProtection="1">
      <alignment horizontal="right" vertical="center" indent="1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64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right" vertical="center" inden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164" fontId="13" fillId="2" borderId="5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Protection="1">
      <protection hidden="1"/>
    </xf>
    <xf numFmtId="2" fontId="11" fillId="2" borderId="0" xfId="0" applyNumberFormat="1" applyFont="1" applyFill="1" applyProtection="1">
      <protection hidden="1"/>
    </xf>
    <xf numFmtId="2" fontId="10" fillId="2" borderId="0" xfId="0" applyNumberFormat="1" applyFont="1" applyFill="1" applyProtection="1">
      <protection hidden="1"/>
    </xf>
    <xf numFmtId="0" fontId="11" fillId="2" borderId="0" xfId="0" applyFont="1" applyFill="1" applyAlignment="1" applyProtection="1">
      <alignment wrapText="1"/>
      <protection hidden="1"/>
    </xf>
    <xf numFmtId="0" fontId="10" fillId="4" borderId="6" xfId="0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left" vertical="center" indent="1"/>
      <protection hidden="1"/>
    </xf>
    <xf numFmtId="2" fontId="7" fillId="5" borderId="7" xfId="0" applyNumberFormat="1" applyFont="1" applyFill="1" applyBorder="1" applyAlignment="1" applyProtection="1">
      <alignment horizontal="center" vertical="center"/>
      <protection hidden="1"/>
    </xf>
    <xf numFmtId="2" fontId="7" fillId="5" borderId="8" xfId="0" applyNumberFormat="1" applyFont="1" applyFill="1" applyBorder="1" applyAlignment="1" applyProtection="1">
      <alignment horizontal="center" vertical="center"/>
      <protection hidden="1"/>
    </xf>
    <xf numFmtId="0" fontId="11" fillId="5" borderId="10" xfId="0" applyFont="1" applyFill="1" applyBorder="1" applyAlignment="1" applyProtection="1">
      <alignment horizontal="left" vertical="center" indent="1"/>
      <protection hidden="1"/>
    </xf>
    <xf numFmtId="2" fontId="15" fillId="5" borderId="5" xfId="0" applyNumberFormat="1" applyFont="1" applyFill="1" applyBorder="1" applyAlignment="1" applyProtection="1">
      <alignment horizontal="center" vertical="center"/>
      <protection hidden="1"/>
    </xf>
    <xf numFmtId="2" fontId="15" fillId="5" borderId="8" xfId="0" applyNumberFormat="1" applyFont="1" applyFill="1" applyBorder="1" applyAlignment="1" applyProtection="1">
      <alignment horizontal="center" vertical="center"/>
      <protection hidden="1"/>
    </xf>
    <xf numFmtId="0" fontId="7" fillId="4" borderId="7" xfId="0" applyFont="1" applyFill="1" applyBorder="1" applyAlignment="1" applyProtection="1">
      <alignment horizontal="left" vertical="center" indent="1"/>
      <protection hidden="1"/>
    </xf>
    <xf numFmtId="0" fontId="16" fillId="5" borderId="13" xfId="0" applyFont="1" applyFill="1" applyBorder="1" applyAlignment="1" applyProtection="1">
      <alignment horizontal="left" vertical="center" indent="1"/>
      <protection hidden="1"/>
    </xf>
    <xf numFmtId="0" fontId="16" fillId="5" borderId="11" xfId="0" applyFont="1" applyFill="1" applyBorder="1" applyAlignment="1" applyProtection="1">
      <alignment horizontal="left" vertical="center" indent="1"/>
      <protection hidden="1"/>
    </xf>
    <xf numFmtId="0" fontId="16" fillId="5" borderId="12" xfId="0" applyFont="1" applyFill="1" applyBorder="1" applyAlignment="1" applyProtection="1">
      <alignment horizontal="left" vertical="center" indent="1"/>
      <protection hidden="1"/>
    </xf>
    <xf numFmtId="0" fontId="15" fillId="2" borderId="14" xfId="0" applyFont="1" applyFill="1" applyBorder="1" applyAlignment="1" applyProtection="1">
      <alignment horizontal="center"/>
      <protection hidden="1"/>
    </xf>
    <xf numFmtId="0" fontId="7" fillId="2" borderId="14" xfId="0" applyFont="1" applyFill="1" applyBorder="1" applyAlignment="1" applyProtection="1">
      <alignment horizontal="left" vertical="center" indent="1"/>
      <protection hidden="1"/>
    </xf>
    <xf numFmtId="0" fontId="15" fillId="5" borderId="15" xfId="0" applyFont="1" applyFill="1" applyBorder="1" applyAlignment="1" applyProtection="1">
      <alignment horizontal="center" vertical="center"/>
      <protection hidden="1"/>
    </xf>
    <xf numFmtId="0" fontId="7" fillId="5" borderId="16" xfId="0" applyFont="1" applyFill="1" applyBorder="1" applyAlignment="1" applyProtection="1">
      <alignment horizontal="left" vertical="center" indent="1"/>
      <protection hidden="1"/>
    </xf>
    <xf numFmtId="0" fontId="10" fillId="3" borderId="17" xfId="0" applyFont="1" applyFill="1" applyBorder="1" applyAlignment="1" applyProtection="1">
      <alignment horizontal="center" vertical="center"/>
      <protection hidden="1"/>
    </xf>
    <xf numFmtId="0" fontId="15" fillId="6" borderId="25" xfId="0" applyFont="1" applyFill="1" applyBorder="1" applyAlignment="1" applyProtection="1">
      <alignment horizontal="center" vertical="center"/>
      <protection hidden="1"/>
    </xf>
    <xf numFmtId="0" fontId="17" fillId="6" borderId="26" xfId="0" applyFont="1" applyFill="1" applyBorder="1" applyAlignment="1" applyProtection="1">
      <alignment horizontal="center" vertical="center"/>
      <protection hidden="1"/>
    </xf>
    <xf numFmtId="0" fontId="15" fillId="6" borderId="27" xfId="0" applyFont="1" applyFill="1" applyBorder="1" applyAlignment="1" applyProtection="1">
      <alignment horizontal="left" vertical="center" indent="1"/>
      <protection hidden="1"/>
    </xf>
    <xf numFmtId="0" fontId="15" fillId="6" borderId="16" xfId="0" applyFont="1" applyFill="1" applyBorder="1" applyAlignment="1" applyProtection="1">
      <alignment horizontal="left" vertical="center" indent="1"/>
      <protection hidden="1"/>
    </xf>
    <xf numFmtId="0" fontId="10" fillId="6" borderId="25" xfId="0" applyFont="1" applyFill="1" applyBorder="1" applyAlignment="1" applyProtection="1">
      <alignment horizontal="center" vertical="center"/>
      <protection hidden="1"/>
    </xf>
    <xf numFmtId="0" fontId="7" fillId="7" borderId="1" xfId="0" applyFont="1" applyFill="1" applyBorder="1" applyAlignment="1" applyProtection="1">
      <alignment horizontal="left" vertical="center" indent="1"/>
      <protection hidden="1"/>
    </xf>
    <xf numFmtId="0" fontId="8" fillId="7" borderId="1" xfId="0" applyFont="1" applyFill="1" applyBorder="1" applyAlignment="1" applyProtection="1">
      <alignment horizontal="left" vertical="center" indent="1"/>
      <protection hidden="1"/>
    </xf>
    <xf numFmtId="0" fontId="15" fillId="4" borderId="6" xfId="0" applyFont="1" applyFill="1" applyBorder="1" applyAlignment="1" applyProtection="1">
      <alignment horizontal="center" vertical="center"/>
      <protection hidden="1"/>
    </xf>
    <xf numFmtId="0" fontId="7" fillId="5" borderId="10" xfId="0" applyFont="1" applyFill="1" applyBorder="1" applyAlignment="1" applyProtection="1">
      <alignment horizontal="left" vertical="center" indent="1"/>
      <protection hidden="1"/>
    </xf>
    <xf numFmtId="0" fontId="7" fillId="5" borderId="21" xfId="0" applyFont="1" applyFill="1" applyBorder="1" applyAlignment="1" applyProtection="1">
      <alignment horizontal="left" indent="1"/>
      <protection hidden="1"/>
    </xf>
    <xf numFmtId="0" fontId="8" fillId="5" borderId="21" xfId="0" applyFont="1" applyFill="1" applyBorder="1" applyAlignment="1" applyProtection="1">
      <alignment horizontal="center"/>
      <protection hidden="1"/>
    </xf>
    <xf numFmtId="0" fontId="8" fillId="5" borderId="22" xfId="0" applyFont="1" applyFill="1" applyBorder="1" applyAlignment="1" applyProtection="1">
      <alignment horizontal="center"/>
      <protection hidden="1"/>
    </xf>
    <xf numFmtId="0" fontId="15" fillId="6" borderId="22" xfId="0" applyFont="1" applyFill="1" applyBorder="1" applyAlignment="1" applyProtection="1">
      <alignment horizontal="left" vertical="center" indent="1"/>
      <protection hidden="1"/>
    </xf>
    <xf numFmtId="0" fontId="15" fillId="6" borderId="8" xfId="0" applyFont="1" applyFill="1" applyBorder="1" applyAlignment="1" applyProtection="1">
      <alignment horizontal="left" vertical="center" indent="1"/>
      <protection hidden="1"/>
    </xf>
    <xf numFmtId="0" fontId="15" fillId="6" borderId="28" xfId="0" applyFont="1" applyFill="1" applyBorder="1" applyAlignment="1" applyProtection="1">
      <alignment horizontal="center" vertical="center"/>
      <protection hidden="1"/>
    </xf>
    <xf numFmtId="0" fontId="15" fillId="6" borderId="29" xfId="0" applyFont="1" applyFill="1" applyBorder="1" applyAlignment="1" applyProtection="1">
      <alignment horizontal="left" vertical="center" indent="1"/>
      <protection hidden="1"/>
    </xf>
    <xf numFmtId="0" fontId="10" fillId="4" borderId="7" xfId="0" applyFont="1" applyFill="1" applyBorder="1" applyAlignment="1" applyProtection="1">
      <alignment horizontal="left" vertical="center" indent="1"/>
      <protection hidden="1"/>
    </xf>
    <xf numFmtId="0" fontId="10" fillId="4" borderId="16" xfId="0" applyFont="1" applyFill="1" applyBorder="1" applyAlignment="1" applyProtection="1">
      <alignment horizontal="left" vertical="center" indent="1"/>
      <protection hidden="1"/>
    </xf>
    <xf numFmtId="0" fontId="18" fillId="3" borderId="5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0" fillId="8" borderId="6" xfId="0" applyFont="1" applyFill="1" applyBorder="1" applyAlignment="1" applyProtection="1">
      <alignment horizontal="center" vertical="center"/>
      <protection hidden="1"/>
    </xf>
    <xf numFmtId="0" fontId="8" fillId="8" borderId="1" xfId="0" applyFont="1" applyFill="1" applyBorder="1" applyAlignment="1" applyProtection="1">
      <alignment horizontal="left" vertical="center" indent="1"/>
      <protection hidden="1"/>
    </xf>
    <xf numFmtId="0" fontId="9" fillId="8" borderId="1" xfId="0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0" fillId="8" borderId="18" xfId="0" applyFont="1" applyFill="1" applyBorder="1" applyAlignment="1" applyProtection="1">
      <alignment horizontal="center" vertical="center"/>
      <protection hidden="1"/>
    </xf>
    <xf numFmtId="0" fontId="8" fillId="8" borderId="19" xfId="0" applyFont="1" applyFill="1" applyBorder="1" applyAlignment="1" applyProtection="1">
      <alignment horizontal="left" vertical="center" indent="1"/>
      <protection hidden="1"/>
    </xf>
    <xf numFmtId="0" fontId="9" fillId="8" borderId="19" xfId="0" applyFont="1" applyFill="1" applyBorder="1" applyAlignment="1" applyProtection="1">
      <alignment horizontal="center" vertical="center"/>
      <protection hidden="1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8" fillId="6" borderId="26" xfId="0" applyFont="1" applyFill="1" applyBorder="1" applyAlignment="1" applyProtection="1">
      <alignment horizontal="center" vertical="center"/>
      <protection locked="0"/>
    </xf>
    <xf numFmtId="0" fontId="8" fillId="6" borderId="25" xfId="0" applyFont="1" applyFill="1" applyBorder="1" applyAlignment="1" applyProtection="1">
      <alignment horizontal="center" vertical="center"/>
      <protection locked="0"/>
    </xf>
    <xf numFmtId="0" fontId="8" fillId="6" borderId="36" xfId="0" applyFont="1" applyFill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hidden="1"/>
    </xf>
    <xf numFmtId="0" fontId="8" fillId="7" borderId="1" xfId="0" applyFont="1" applyFill="1" applyBorder="1" applyAlignment="1" applyProtection="1">
      <alignment horizontal="center" vertical="center"/>
      <protection locked="0"/>
    </xf>
    <xf numFmtId="2" fontId="8" fillId="7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7" borderId="25" xfId="0" applyFont="1" applyFill="1" applyBorder="1" applyAlignment="1" applyProtection="1">
      <alignment horizontal="center" vertical="center"/>
      <protection locked="0"/>
    </xf>
    <xf numFmtId="0" fontId="8" fillId="7" borderId="36" xfId="0" applyFont="1" applyFill="1" applyBorder="1" applyAlignment="1" applyProtection="1">
      <alignment horizontal="center" vertical="center"/>
      <protection locked="0"/>
    </xf>
    <xf numFmtId="0" fontId="8" fillId="7" borderId="26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2" fontId="8" fillId="2" borderId="39" xfId="0" applyNumberFormat="1" applyFont="1" applyFill="1" applyBorder="1" applyAlignment="1" applyProtection="1">
      <alignment horizontal="center" vertical="center"/>
      <protection hidden="1"/>
    </xf>
    <xf numFmtId="2" fontId="7" fillId="2" borderId="40" xfId="0" applyNumberFormat="1" applyFont="1" applyFill="1" applyBorder="1" applyAlignment="1" applyProtection="1">
      <alignment horizontal="right" vertical="center" indent="1"/>
      <protection hidden="1"/>
    </xf>
    <xf numFmtId="2" fontId="7" fillId="2" borderId="40" xfId="0" applyNumberFormat="1" applyFont="1" applyFill="1" applyBorder="1" applyAlignment="1" applyProtection="1">
      <alignment horizontal="center" vertical="center"/>
      <protection hidden="1"/>
    </xf>
    <xf numFmtId="2" fontId="13" fillId="2" borderId="40" xfId="0" applyNumberFormat="1" applyFont="1" applyFill="1" applyBorder="1" applyAlignment="1" applyProtection="1">
      <alignment horizontal="center" vertical="center"/>
      <protection hidden="1"/>
    </xf>
    <xf numFmtId="1" fontId="7" fillId="5" borderId="10" xfId="0" applyNumberFormat="1" applyFont="1" applyFill="1" applyBorder="1" applyAlignment="1" applyProtection="1">
      <alignment horizontal="left" vertical="center" indent="1"/>
      <protection hidden="1"/>
    </xf>
    <xf numFmtId="1" fontId="7" fillId="5" borderId="21" xfId="0" applyNumberFormat="1" applyFont="1" applyFill="1" applyBorder="1" applyAlignment="1" applyProtection="1">
      <alignment horizontal="left" indent="1"/>
      <protection hidden="1"/>
    </xf>
    <xf numFmtId="1" fontId="8" fillId="5" borderId="21" xfId="0" applyNumberFormat="1" applyFont="1" applyFill="1" applyBorder="1" applyAlignment="1" applyProtection="1">
      <alignment horizontal="center"/>
      <protection hidden="1"/>
    </xf>
    <xf numFmtId="1" fontId="8" fillId="5" borderId="22" xfId="0" applyNumberFormat="1" applyFont="1" applyFill="1" applyBorder="1" applyAlignment="1" applyProtection="1">
      <alignment horizontal="center"/>
      <protection hidden="1"/>
    </xf>
    <xf numFmtId="0" fontId="15" fillId="4" borderId="18" xfId="0" applyFont="1" applyFill="1" applyBorder="1" applyAlignment="1" applyProtection="1">
      <alignment horizontal="center"/>
      <protection hidden="1"/>
    </xf>
    <xf numFmtId="0" fontId="7" fillId="7" borderId="19" xfId="0" applyFont="1" applyFill="1" applyBorder="1" applyAlignment="1" applyProtection="1">
      <alignment horizontal="left" vertical="center" indent="1"/>
      <protection hidden="1"/>
    </xf>
    <xf numFmtId="0" fontId="10" fillId="3" borderId="8" xfId="0" applyFont="1" applyFill="1" applyBorder="1" applyAlignment="1" applyProtection="1">
      <alignment horizontal="center" vertical="center"/>
      <protection hidden="1"/>
    </xf>
    <xf numFmtId="2" fontId="15" fillId="3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right" vertical="center" indent="1"/>
      <protection hidden="1"/>
    </xf>
    <xf numFmtId="2" fontId="8" fillId="9" borderId="1" xfId="0" applyNumberFormat="1" applyFont="1" applyFill="1" applyBorder="1" applyAlignment="1" applyProtection="1">
      <alignment horizontal="center" vertical="center"/>
      <protection hidden="1"/>
    </xf>
    <xf numFmtId="0" fontId="8" fillId="9" borderId="1" xfId="0" applyFont="1" applyFill="1" applyBorder="1" applyAlignment="1" applyProtection="1">
      <alignment horizontal="center" vertical="center"/>
      <protection hidden="1"/>
    </xf>
    <xf numFmtId="0" fontId="7" fillId="9" borderId="8" xfId="0" applyFont="1" applyFill="1" applyBorder="1" applyAlignment="1" applyProtection="1">
      <alignment horizontal="center" vertical="center"/>
      <protection hidden="1"/>
    </xf>
    <xf numFmtId="0" fontId="8" fillId="9" borderId="19" xfId="0" applyFont="1" applyFill="1" applyBorder="1" applyAlignment="1" applyProtection="1">
      <alignment horizontal="center" vertical="center"/>
      <protection hidden="1"/>
    </xf>
    <xf numFmtId="2" fontId="8" fillId="9" borderId="19" xfId="0" applyNumberFormat="1" applyFont="1" applyFill="1" applyBorder="1" applyAlignment="1" applyProtection="1">
      <alignment horizontal="center" vertical="center"/>
      <protection hidden="1"/>
    </xf>
    <xf numFmtId="0" fontId="7" fillId="9" borderId="20" xfId="0" applyFont="1" applyFill="1" applyBorder="1" applyAlignment="1" applyProtection="1">
      <alignment horizontal="center" vertical="center"/>
      <protection hidden="1"/>
    </xf>
    <xf numFmtId="0" fontId="15" fillId="3" borderId="17" xfId="0" applyFont="1" applyFill="1" applyBorder="1" applyAlignment="1" applyProtection="1">
      <alignment horizontal="center" vertical="center"/>
      <protection hidden="1"/>
    </xf>
    <xf numFmtId="0" fontId="8" fillId="5" borderId="33" xfId="0" applyFont="1" applyFill="1" applyBorder="1" applyAlignment="1" applyProtection="1">
      <alignment horizontal="center" vertical="center"/>
      <protection hidden="1"/>
    </xf>
    <xf numFmtId="0" fontId="14" fillId="5" borderId="7" xfId="0" applyFont="1" applyFill="1" applyBorder="1" applyAlignment="1" applyProtection="1">
      <alignment horizontal="left" vertical="center" indent="1"/>
      <protection hidden="1"/>
    </xf>
    <xf numFmtId="2" fontId="20" fillId="5" borderId="45" xfId="0" applyNumberFormat="1" applyFont="1" applyFill="1" applyBorder="1" applyAlignment="1" applyProtection="1">
      <alignment horizontal="center" vertical="center"/>
      <protection hidden="1"/>
    </xf>
    <xf numFmtId="0" fontId="20" fillId="5" borderId="45" xfId="0" applyFont="1" applyFill="1" applyBorder="1" applyAlignment="1" applyProtection="1">
      <alignment horizontal="center" vertical="center"/>
      <protection hidden="1"/>
    </xf>
    <xf numFmtId="49" fontId="20" fillId="5" borderId="45" xfId="0" applyNumberFormat="1" applyFont="1" applyFill="1" applyBorder="1" applyAlignment="1" applyProtection="1">
      <alignment horizontal="center" vertical="center"/>
      <protection hidden="1"/>
    </xf>
    <xf numFmtId="0" fontId="21" fillId="5" borderId="45" xfId="0" applyFont="1" applyFill="1" applyBorder="1" applyAlignment="1" applyProtection="1">
      <alignment horizontal="left" vertical="center" indent="1"/>
      <protection hidden="1"/>
    </xf>
    <xf numFmtId="0" fontId="7" fillId="5" borderId="46" xfId="0" applyFont="1" applyFill="1" applyBorder="1" applyAlignment="1" applyProtection="1">
      <alignment vertical="center"/>
      <protection hidden="1"/>
    </xf>
    <xf numFmtId="2" fontId="7" fillId="5" borderId="19" xfId="0" applyNumberFormat="1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1" fontId="10" fillId="3" borderId="1" xfId="0" applyNumberFormat="1" applyFont="1" applyFill="1" applyBorder="1" applyAlignment="1" applyProtection="1">
      <alignment horizontal="center" vertical="center"/>
      <protection hidden="1"/>
    </xf>
    <xf numFmtId="0" fontId="33" fillId="5" borderId="13" xfId="0" applyFont="1" applyFill="1" applyBorder="1" applyAlignment="1" applyProtection="1">
      <alignment horizontal="left" vertical="center" indent="1"/>
      <protection hidden="1"/>
    </xf>
    <xf numFmtId="2" fontId="8" fillId="5" borderId="19" xfId="0" applyNumberFormat="1" applyFont="1" applyFill="1" applyBorder="1" applyAlignment="1" applyProtection="1">
      <alignment horizontal="center" vertical="center"/>
      <protection hidden="1"/>
    </xf>
    <xf numFmtId="0" fontId="14" fillId="5" borderId="33" xfId="0" applyFont="1" applyFill="1" applyBorder="1" applyAlignment="1" applyProtection="1">
      <alignment horizontal="center" vertical="center" wrapText="1"/>
      <protection hidden="1"/>
    </xf>
    <xf numFmtId="0" fontId="20" fillId="2" borderId="0" xfId="0" applyFont="1" applyFill="1" applyAlignment="1" applyProtection="1">
      <alignment horizontal="left" indent="2"/>
      <protection hidden="1"/>
    </xf>
    <xf numFmtId="0" fontId="18" fillId="2" borderId="0" xfId="0" applyFont="1" applyFill="1"/>
    <xf numFmtId="0" fontId="18" fillId="0" borderId="0" xfId="0" applyFont="1"/>
    <xf numFmtId="0" fontId="8" fillId="7" borderId="8" xfId="0" applyFont="1" applyFill="1" applyBorder="1" applyAlignment="1" applyProtection="1">
      <alignment horizontal="center" vertical="center"/>
      <protection locked="0"/>
    </xf>
    <xf numFmtId="2" fontId="8" fillId="7" borderId="8" xfId="0" applyNumberFormat="1" applyFont="1" applyFill="1" applyBorder="1" applyAlignment="1" applyProtection="1">
      <alignment horizontal="center" vertical="center"/>
      <protection locked="0"/>
    </xf>
    <xf numFmtId="2" fontId="8" fillId="7" borderId="19" xfId="0" applyNumberFormat="1" applyFont="1" applyFill="1" applyBorder="1" applyAlignment="1" applyProtection="1">
      <alignment horizontal="center" vertical="center"/>
      <protection locked="0"/>
    </xf>
    <xf numFmtId="2" fontId="8" fillId="7" borderId="20" xfId="0" applyNumberFormat="1" applyFont="1" applyFill="1" applyBorder="1" applyAlignment="1" applyProtection="1">
      <alignment horizontal="center" vertical="center"/>
      <protection locked="0"/>
    </xf>
    <xf numFmtId="2" fontId="8" fillId="2" borderId="14" xfId="0" applyNumberFormat="1" applyFont="1" applyFill="1" applyBorder="1" applyAlignment="1" applyProtection="1">
      <alignment horizontal="center" vertical="center"/>
      <protection hidden="1"/>
    </xf>
    <xf numFmtId="0" fontId="26" fillId="2" borderId="14" xfId="0" applyFont="1" applyFill="1" applyBorder="1" applyAlignment="1" applyProtection="1">
      <alignment horizontal="center" vertical="center" textRotation="180"/>
      <protection hidden="1"/>
    </xf>
    <xf numFmtId="0" fontId="28" fillId="2" borderId="0" xfId="0" applyFont="1" applyFill="1"/>
    <xf numFmtId="0" fontId="29" fillId="2" borderId="0" xfId="0" applyFont="1" applyFill="1"/>
    <xf numFmtId="0" fontId="20" fillId="9" borderId="15" xfId="0" applyFont="1" applyFill="1" applyBorder="1" applyAlignment="1" applyProtection="1">
      <alignment horizontal="left" indent="2"/>
      <protection hidden="1"/>
    </xf>
    <xf numFmtId="0" fontId="20" fillId="9" borderId="45" xfId="0" applyFont="1" applyFill="1" applyBorder="1" applyAlignment="1" applyProtection="1">
      <alignment horizontal="left" indent="2"/>
      <protection hidden="1"/>
    </xf>
    <xf numFmtId="0" fontId="30" fillId="9" borderId="45" xfId="0" applyFont="1" applyFill="1" applyBorder="1" applyAlignment="1" applyProtection="1">
      <alignment horizontal="left" indent="1"/>
      <protection hidden="1"/>
    </xf>
    <xf numFmtId="0" fontId="20" fillId="9" borderId="45" xfId="0" applyFont="1" applyFill="1" applyBorder="1" applyAlignment="1" applyProtection="1">
      <alignment horizontal="left" indent="1"/>
      <protection hidden="1"/>
    </xf>
    <xf numFmtId="0" fontId="20" fillId="9" borderId="45" xfId="0" applyFont="1" applyFill="1" applyBorder="1" applyAlignment="1" applyProtection="1">
      <alignment horizontal="left" vertical="center" indent="2"/>
      <protection hidden="1"/>
    </xf>
    <xf numFmtId="2" fontId="20" fillId="9" borderId="45" xfId="0" applyNumberFormat="1" applyFont="1" applyFill="1" applyBorder="1" applyAlignment="1" applyProtection="1">
      <alignment horizontal="left" wrapText="1" indent="1"/>
      <protection hidden="1"/>
    </xf>
    <xf numFmtId="0" fontId="12" fillId="9" borderId="45" xfId="0" applyFont="1" applyFill="1" applyBorder="1" applyAlignment="1" applyProtection="1">
      <alignment horizontal="left" indent="1"/>
      <protection hidden="1"/>
    </xf>
    <xf numFmtId="0" fontId="20" fillId="9" borderId="45" xfId="0" applyFont="1" applyFill="1" applyBorder="1" applyAlignment="1" applyProtection="1">
      <alignment horizontal="left" wrapText="1" indent="1"/>
      <protection hidden="1"/>
    </xf>
    <xf numFmtId="0" fontId="12" fillId="9" borderId="45" xfId="0" applyFont="1" applyFill="1" applyBorder="1" applyAlignment="1" applyProtection="1">
      <alignment horizontal="left" vertical="center" indent="1"/>
      <protection hidden="1"/>
    </xf>
    <xf numFmtId="0" fontId="28" fillId="9" borderId="45" xfId="0" applyFont="1" applyFill="1" applyBorder="1" applyAlignment="1">
      <alignment horizontal="left" vertical="center" indent="1"/>
    </xf>
    <xf numFmtId="0" fontId="12" fillId="9" borderId="45" xfId="0" applyFont="1" applyFill="1" applyBorder="1" applyAlignment="1" applyProtection="1">
      <alignment horizontal="left" vertical="center" wrapText="1" indent="1"/>
      <protection hidden="1"/>
    </xf>
    <xf numFmtId="0" fontId="8" fillId="5" borderId="16" xfId="0" applyFont="1" applyFill="1" applyBorder="1" applyAlignment="1" applyProtection="1">
      <alignment horizontal="left" vertical="center" indent="1"/>
      <protection hidden="1"/>
    </xf>
    <xf numFmtId="2" fontId="8" fillId="12" borderId="1" xfId="0" applyNumberFormat="1" applyFont="1" applyFill="1" applyBorder="1" applyAlignment="1" applyProtection="1">
      <alignment horizontal="center" vertical="center"/>
      <protection locked="0"/>
    </xf>
    <xf numFmtId="2" fontId="40" fillId="10" borderId="6" xfId="0" applyNumberFormat="1" applyFont="1" applyFill="1" applyBorder="1" applyAlignment="1" applyProtection="1">
      <alignment horizontal="center" vertical="center"/>
      <protection locked="0"/>
    </xf>
    <xf numFmtId="2" fontId="40" fillId="10" borderId="1" xfId="0" applyNumberFormat="1" applyFont="1" applyFill="1" applyBorder="1" applyAlignment="1" applyProtection="1">
      <alignment horizontal="center" vertical="center"/>
      <protection locked="0"/>
    </xf>
    <xf numFmtId="2" fontId="40" fillId="10" borderId="8" xfId="0" applyNumberFormat="1" applyFont="1" applyFill="1" applyBorder="1" applyAlignment="1" applyProtection="1">
      <alignment horizontal="center" vertical="center"/>
      <protection locked="0"/>
    </xf>
    <xf numFmtId="2" fontId="40" fillId="10" borderId="18" xfId="0" applyNumberFormat="1" applyFont="1" applyFill="1" applyBorder="1" applyAlignment="1" applyProtection="1">
      <alignment horizontal="center" vertical="center"/>
      <protection locked="0"/>
    </xf>
    <xf numFmtId="2" fontId="40" fillId="10" borderId="19" xfId="0" applyNumberFormat="1" applyFont="1" applyFill="1" applyBorder="1" applyAlignment="1" applyProtection="1">
      <alignment horizontal="center" vertical="center"/>
      <protection locked="0"/>
    </xf>
    <xf numFmtId="2" fontId="40" fillId="10" borderId="20" xfId="0" applyNumberFormat="1" applyFont="1" applyFill="1" applyBorder="1" applyAlignment="1" applyProtection="1">
      <alignment horizontal="center" vertical="center"/>
      <protection locked="0"/>
    </xf>
    <xf numFmtId="2" fontId="40" fillId="10" borderId="10" xfId="0" applyNumberFormat="1" applyFont="1" applyFill="1" applyBorder="1" applyAlignment="1" applyProtection="1">
      <alignment horizontal="center" vertical="center"/>
      <protection locked="0"/>
    </xf>
    <xf numFmtId="2" fontId="40" fillId="10" borderId="21" xfId="0" applyNumberFormat="1" applyFont="1" applyFill="1" applyBorder="1" applyAlignment="1" applyProtection="1">
      <alignment horizontal="center" vertical="center"/>
      <protection locked="0"/>
    </xf>
    <xf numFmtId="2" fontId="40" fillId="10" borderId="22" xfId="0" applyNumberFormat="1" applyFont="1" applyFill="1" applyBorder="1" applyAlignment="1" applyProtection="1">
      <alignment horizontal="center" vertical="center"/>
      <protection locked="0"/>
    </xf>
    <xf numFmtId="2" fontId="42" fillId="4" borderId="33" xfId="0" applyNumberFormat="1" applyFont="1" applyFill="1" applyBorder="1" applyAlignment="1" applyProtection="1">
      <alignment horizontal="center" vertical="center"/>
      <protection hidden="1"/>
    </xf>
    <xf numFmtId="0" fontId="8" fillId="12" borderId="24" xfId="0" applyFont="1" applyFill="1" applyBorder="1" applyAlignment="1" applyProtection="1">
      <alignment horizontal="center" vertical="center"/>
      <protection hidden="1"/>
    </xf>
    <xf numFmtId="0" fontId="8" fillId="12" borderId="30" xfId="0" applyFont="1" applyFill="1" applyBorder="1" applyAlignment="1" applyProtection="1">
      <alignment horizontal="center" vertical="center"/>
      <protection hidden="1"/>
    </xf>
    <xf numFmtId="0" fontId="44" fillId="12" borderId="27" xfId="0" applyFont="1" applyFill="1" applyBorder="1" applyAlignment="1" applyProtection="1">
      <alignment horizontal="center" vertical="center"/>
      <protection hidden="1"/>
    </xf>
    <xf numFmtId="2" fontId="39" fillId="12" borderId="25" xfId="0" applyNumberFormat="1" applyFont="1" applyFill="1" applyBorder="1" applyAlignment="1" applyProtection="1">
      <alignment horizontal="center" vertical="center"/>
      <protection hidden="1"/>
    </xf>
    <xf numFmtId="0" fontId="44" fillId="12" borderId="16" xfId="0" applyFont="1" applyFill="1" applyBorder="1" applyAlignment="1" applyProtection="1">
      <alignment horizontal="center" vertical="center"/>
      <protection hidden="1"/>
    </xf>
    <xf numFmtId="2" fontId="39" fillId="12" borderId="26" xfId="0" applyNumberFormat="1" applyFont="1" applyFill="1" applyBorder="1" applyAlignment="1" applyProtection="1">
      <alignment horizontal="center" vertical="center"/>
      <protection hidden="1"/>
    </xf>
    <xf numFmtId="0" fontId="44" fillId="12" borderId="35" xfId="0" applyFont="1" applyFill="1" applyBorder="1" applyAlignment="1" applyProtection="1">
      <alignment horizontal="center" vertical="center"/>
      <protection hidden="1"/>
    </xf>
    <xf numFmtId="2" fontId="39" fillId="12" borderId="44" xfId="0" applyNumberFormat="1" applyFont="1" applyFill="1" applyBorder="1" applyAlignment="1" applyProtection="1">
      <alignment horizontal="center" vertical="center"/>
      <protection hidden="1"/>
    </xf>
    <xf numFmtId="0" fontId="8" fillId="12" borderId="2" xfId="0" applyFont="1" applyFill="1" applyBorder="1" applyAlignment="1" applyProtection="1">
      <alignment horizontal="center" vertical="center"/>
      <protection hidden="1"/>
    </xf>
    <xf numFmtId="0" fontId="7" fillId="12" borderId="3" xfId="0" applyFont="1" applyFill="1" applyBorder="1" applyAlignment="1" applyProtection="1">
      <alignment horizontal="right" vertical="center" indent="1"/>
      <protection hidden="1"/>
    </xf>
    <xf numFmtId="0" fontId="7" fillId="12" borderId="0" xfId="0" applyFont="1" applyFill="1" applyBorder="1" applyAlignment="1" applyProtection="1">
      <alignment horizontal="center" vertical="center"/>
      <protection hidden="1"/>
    </xf>
    <xf numFmtId="164" fontId="13" fillId="12" borderId="3" xfId="0" applyNumberFormat="1" applyFont="1" applyFill="1" applyBorder="1" applyAlignment="1" applyProtection="1">
      <alignment horizontal="center" vertical="center"/>
      <protection hidden="1"/>
    </xf>
    <xf numFmtId="0" fontId="7" fillId="12" borderId="3" xfId="0" applyFont="1" applyFill="1" applyBorder="1" applyAlignment="1" applyProtection="1">
      <alignment horizontal="right" indent="1"/>
      <protection hidden="1"/>
    </xf>
    <xf numFmtId="0" fontId="8" fillId="12" borderId="4" xfId="0" applyFont="1" applyFill="1" applyBorder="1" applyAlignment="1" applyProtection="1">
      <alignment horizontal="center" vertical="center"/>
      <protection hidden="1"/>
    </xf>
    <xf numFmtId="0" fontId="7" fillId="12" borderId="5" xfId="0" applyFont="1" applyFill="1" applyBorder="1" applyAlignment="1" applyProtection="1">
      <alignment horizontal="right" vertical="center" indent="1"/>
      <protection hidden="1"/>
    </xf>
    <xf numFmtId="0" fontId="7" fillId="12" borderId="5" xfId="0" applyFont="1" applyFill="1" applyBorder="1" applyAlignment="1" applyProtection="1">
      <alignment horizontal="center" vertical="center"/>
      <protection hidden="1"/>
    </xf>
    <xf numFmtId="164" fontId="13" fillId="12" borderId="5" xfId="0" applyNumberFormat="1" applyFont="1" applyFill="1" applyBorder="1" applyAlignment="1" applyProtection="1">
      <alignment horizontal="center" vertical="center"/>
      <protection hidden="1"/>
    </xf>
    <xf numFmtId="1" fontId="15" fillId="12" borderId="17" xfId="0" applyNumberFormat="1" applyFont="1" applyFill="1" applyBorder="1" applyAlignment="1" applyProtection="1">
      <alignment horizontal="center" vertical="center"/>
      <protection hidden="1"/>
    </xf>
    <xf numFmtId="0" fontId="10" fillId="12" borderId="17" xfId="0" applyFont="1" applyFill="1" applyBorder="1" applyAlignment="1" applyProtection="1">
      <alignment horizontal="center" vertical="center"/>
      <protection hidden="1"/>
    </xf>
    <xf numFmtId="2" fontId="15" fillId="12" borderId="1" xfId="0" applyNumberFormat="1" applyFont="1" applyFill="1" applyBorder="1" applyAlignment="1" applyProtection="1">
      <alignment horizontal="center" vertical="center"/>
      <protection hidden="1"/>
    </xf>
    <xf numFmtId="0" fontId="10" fillId="12" borderId="16" xfId="0" applyFont="1" applyFill="1" applyBorder="1" applyAlignment="1" applyProtection="1">
      <alignment horizontal="center" vertical="center"/>
      <protection hidden="1"/>
    </xf>
    <xf numFmtId="2" fontId="14" fillId="12" borderId="17" xfId="0" applyNumberFormat="1" applyFont="1" applyFill="1" applyBorder="1" applyAlignment="1" applyProtection="1">
      <alignment horizontal="center" vertical="center"/>
      <protection hidden="1"/>
    </xf>
    <xf numFmtId="0" fontId="17" fillId="12" borderId="17" xfId="0" applyFont="1" applyFill="1" applyBorder="1" applyAlignment="1" applyProtection="1">
      <alignment horizontal="center" vertical="center"/>
      <protection hidden="1"/>
    </xf>
    <xf numFmtId="2" fontId="14" fillId="12" borderId="1" xfId="0" applyNumberFormat="1" applyFont="1" applyFill="1" applyBorder="1" applyAlignment="1" applyProtection="1">
      <alignment horizontal="center" vertical="center"/>
      <protection hidden="1"/>
    </xf>
    <xf numFmtId="0" fontId="14" fillId="12" borderId="16" xfId="0" applyFont="1" applyFill="1" applyBorder="1" applyAlignment="1" applyProtection="1">
      <alignment horizontal="center" vertical="center" wrapText="1"/>
      <protection hidden="1"/>
    </xf>
    <xf numFmtId="1" fontId="10" fillId="12" borderId="1" xfId="0" applyNumberFormat="1" applyFont="1" applyFill="1" applyBorder="1" applyAlignment="1" applyProtection="1">
      <alignment horizontal="center" vertical="center"/>
      <protection hidden="1"/>
    </xf>
    <xf numFmtId="0" fontId="10" fillId="12" borderId="1" xfId="0" applyFont="1" applyFill="1" applyBorder="1" applyAlignment="1" applyProtection="1">
      <alignment horizontal="center" vertical="center"/>
      <protection hidden="1"/>
    </xf>
    <xf numFmtId="1" fontId="17" fillId="12" borderId="1" xfId="0" applyNumberFormat="1" applyFont="1" applyFill="1" applyBorder="1" applyAlignment="1" applyProtection="1">
      <alignment horizontal="center" vertical="center"/>
      <protection hidden="1"/>
    </xf>
    <xf numFmtId="2" fontId="10" fillId="12" borderId="16" xfId="0" applyNumberFormat="1" applyFont="1" applyFill="1" applyBorder="1" applyAlignment="1" applyProtection="1">
      <alignment horizontal="center" vertical="center"/>
      <protection hidden="1"/>
    </xf>
    <xf numFmtId="0" fontId="7" fillId="12" borderId="6" xfId="0" applyFont="1" applyFill="1" applyBorder="1" applyAlignment="1" applyProtection="1">
      <alignment horizontal="center" vertical="center"/>
      <protection hidden="1"/>
    </xf>
    <xf numFmtId="0" fontId="7" fillId="12" borderId="1" xfId="0" applyFont="1" applyFill="1" applyBorder="1" applyAlignment="1" applyProtection="1">
      <alignment horizontal="right" vertical="center" indent="1"/>
      <protection hidden="1"/>
    </xf>
    <xf numFmtId="2" fontId="17" fillId="12" borderId="1" xfId="0" applyNumberFormat="1" applyFont="1" applyFill="1" applyBorder="1" applyAlignment="1" applyProtection="1">
      <alignment horizontal="center" vertical="center"/>
      <protection hidden="1"/>
    </xf>
    <xf numFmtId="0" fontId="42" fillId="12" borderId="6" xfId="0" applyFont="1" applyFill="1" applyBorder="1" applyAlignment="1" applyProtection="1">
      <alignment horizontal="center" vertical="center"/>
      <protection hidden="1"/>
    </xf>
    <xf numFmtId="2" fontId="10" fillId="12" borderId="1" xfId="0" applyNumberFormat="1" applyFont="1" applyFill="1" applyBorder="1" applyAlignment="1" applyProtection="1">
      <alignment horizontal="center" vertical="center"/>
      <protection hidden="1"/>
    </xf>
    <xf numFmtId="2" fontId="17" fillId="12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12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12" borderId="1" xfId="0" applyFont="1" applyFill="1" applyBorder="1" applyAlignment="1" applyProtection="1">
      <alignment horizontal="center" vertical="center" wrapText="1"/>
      <protection hidden="1"/>
    </xf>
    <xf numFmtId="9" fontId="8" fillId="12" borderId="16" xfId="0" applyNumberFormat="1" applyFont="1" applyFill="1" applyBorder="1" applyAlignment="1" applyProtection="1">
      <alignment horizontal="center"/>
      <protection hidden="1"/>
    </xf>
    <xf numFmtId="0" fontId="8" fillId="12" borderId="15" xfId="0" applyFont="1" applyFill="1" applyBorder="1" applyAlignment="1" applyProtection="1">
      <alignment horizontal="center" vertical="center"/>
      <protection hidden="1"/>
    </xf>
    <xf numFmtId="0" fontId="7" fillId="12" borderId="15" xfId="0" applyFont="1" applyFill="1" applyBorder="1" applyAlignment="1" applyProtection="1">
      <alignment horizontal="center" vertical="center"/>
      <protection hidden="1"/>
    </xf>
    <xf numFmtId="1" fontId="8" fillId="12" borderId="15" xfId="0" applyNumberFormat="1" applyFont="1" applyFill="1" applyBorder="1" applyAlignment="1" applyProtection="1">
      <alignment horizontal="center" vertical="center"/>
      <protection hidden="1"/>
    </xf>
    <xf numFmtId="2" fontId="8" fillId="12" borderId="10" xfId="0" applyNumberFormat="1" applyFont="1" applyFill="1" applyBorder="1" applyAlignment="1" applyProtection="1">
      <alignment horizontal="center" vertical="center"/>
      <protection hidden="1"/>
    </xf>
    <xf numFmtId="2" fontId="8" fillId="12" borderId="6" xfId="0" applyNumberFormat="1" applyFont="1" applyFill="1" applyBorder="1" applyAlignment="1" applyProtection="1">
      <alignment horizontal="center" vertical="center"/>
      <protection hidden="1"/>
    </xf>
    <xf numFmtId="2" fontId="7" fillId="12" borderId="1" xfId="0" applyNumberFormat="1" applyFont="1" applyFill="1" applyBorder="1" applyAlignment="1" applyProtection="1">
      <alignment horizontal="right" vertical="center" indent="1"/>
      <protection hidden="1"/>
    </xf>
    <xf numFmtId="2" fontId="7" fillId="12" borderId="1" xfId="0" applyNumberFormat="1" applyFont="1" applyFill="1" applyBorder="1" applyAlignment="1" applyProtection="1">
      <alignment horizontal="center" vertical="center"/>
      <protection hidden="1"/>
    </xf>
    <xf numFmtId="2" fontId="7" fillId="12" borderId="16" xfId="0" applyNumberFormat="1" applyFont="1" applyFill="1" applyBorder="1" applyAlignment="1" applyProtection="1">
      <alignment horizontal="center" vertical="center"/>
      <protection hidden="1"/>
    </xf>
    <xf numFmtId="2" fontId="8" fillId="12" borderId="18" xfId="0" applyNumberFormat="1" applyFont="1" applyFill="1" applyBorder="1" applyAlignment="1" applyProtection="1">
      <alignment horizontal="center" vertical="center"/>
      <protection hidden="1"/>
    </xf>
    <xf numFmtId="2" fontId="7" fillId="12" borderId="19" xfId="0" applyNumberFormat="1" applyFont="1" applyFill="1" applyBorder="1" applyAlignment="1" applyProtection="1">
      <alignment horizontal="right" vertical="center" indent="1"/>
      <protection hidden="1"/>
    </xf>
    <xf numFmtId="2" fontId="8" fillId="12" borderId="19" xfId="0" applyNumberFormat="1" applyFont="1" applyFill="1" applyBorder="1" applyAlignment="1" applyProtection="1">
      <alignment horizontal="center" vertical="center"/>
      <protection hidden="1"/>
    </xf>
    <xf numFmtId="2" fontId="8" fillId="12" borderId="35" xfId="0" applyNumberFormat="1" applyFont="1" applyFill="1" applyBorder="1" applyAlignment="1" applyProtection="1">
      <alignment horizontal="center" vertical="center"/>
      <protection hidden="1"/>
    </xf>
    <xf numFmtId="0" fontId="8" fillId="12" borderId="6" xfId="0" applyNumberFormat="1" applyFont="1" applyFill="1" applyBorder="1" applyAlignment="1" applyProtection="1">
      <alignment horizontal="center" vertical="center"/>
      <protection hidden="1"/>
    </xf>
    <xf numFmtId="0" fontId="7" fillId="12" borderId="1" xfId="0" applyNumberFormat="1" applyFont="1" applyFill="1" applyBorder="1" applyAlignment="1" applyProtection="1">
      <alignment horizontal="right" vertical="center" indent="1"/>
      <protection hidden="1"/>
    </xf>
    <xf numFmtId="1" fontId="8" fillId="12" borderId="1" xfId="0" applyNumberFormat="1" applyFont="1" applyFill="1" applyBorder="1" applyAlignment="1" applyProtection="1">
      <alignment horizontal="center" vertical="center"/>
      <protection hidden="1"/>
    </xf>
    <xf numFmtId="0" fontId="7" fillId="12" borderId="1" xfId="0" applyNumberFormat="1" applyFont="1" applyFill="1" applyBorder="1" applyAlignment="1" applyProtection="1">
      <alignment horizontal="center" vertical="center"/>
      <protection hidden="1"/>
    </xf>
    <xf numFmtId="0" fontId="10" fillId="12" borderId="1" xfId="0" applyNumberFormat="1" applyFont="1" applyFill="1" applyBorder="1" applyAlignment="1" applyProtection="1">
      <alignment horizontal="center" vertical="center"/>
      <protection hidden="1"/>
    </xf>
    <xf numFmtId="0" fontId="8" fillId="12" borderId="41" xfId="0" applyNumberFormat="1" applyFont="1" applyFill="1" applyBorder="1" applyAlignment="1" applyProtection="1">
      <alignment horizontal="center" vertical="center"/>
      <protection hidden="1"/>
    </xf>
    <xf numFmtId="0" fontId="8" fillId="12" borderId="34" xfId="0" applyNumberFormat="1" applyFont="1" applyFill="1" applyBorder="1" applyAlignment="1" applyProtection="1">
      <alignment horizontal="right" vertical="center" indent="1"/>
      <protection hidden="1"/>
    </xf>
    <xf numFmtId="2" fontId="8" fillId="12" borderId="34" xfId="0" applyNumberFormat="1" applyFont="1" applyFill="1" applyBorder="1" applyAlignment="1" applyProtection="1">
      <alignment horizontal="center" vertical="center"/>
      <protection hidden="1"/>
    </xf>
    <xf numFmtId="0" fontId="8" fillId="12" borderId="34" xfId="0" applyNumberFormat="1" applyFont="1" applyFill="1" applyBorder="1" applyAlignment="1" applyProtection="1">
      <alignment horizontal="center" vertical="center"/>
      <protection hidden="1"/>
    </xf>
    <xf numFmtId="164" fontId="8" fillId="12" borderId="34" xfId="0" applyNumberFormat="1" applyFont="1" applyFill="1" applyBorder="1" applyAlignment="1" applyProtection="1">
      <alignment horizontal="center" vertical="center"/>
      <protection hidden="1"/>
    </xf>
    <xf numFmtId="0" fontId="8" fillId="12" borderId="42" xfId="0" applyNumberFormat="1" applyFont="1" applyFill="1" applyBorder="1" applyAlignment="1" applyProtection="1">
      <alignment horizontal="center" vertical="center"/>
      <protection hidden="1"/>
    </xf>
    <xf numFmtId="0" fontId="16" fillId="4" borderId="11" xfId="0" applyFont="1" applyFill="1" applyBorder="1" applyAlignment="1" applyProtection="1">
      <alignment horizontal="left" vertical="center" indent="4"/>
      <protection hidden="1"/>
    </xf>
    <xf numFmtId="0" fontId="16" fillId="4" borderId="12" xfId="0" applyFont="1" applyFill="1" applyBorder="1" applyAlignment="1" applyProtection="1">
      <alignment horizontal="left" vertical="center" indent="4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2" fontId="7" fillId="4" borderId="1" xfId="0" applyNumberFormat="1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locked="0"/>
    </xf>
    <xf numFmtId="1" fontId="8" fillId="4" borderId="17" xfId="0" applyNumberFormat="1" applyFont="1" applyFill="1" applyBorder="1" applyAlignment="1" applyProtection="1">
      <alignment horizontal="center" vertical="center"/>
      <protection hidden="1"/>
    </xf>
    <xf numFmtId="1" fontId="8" fillId="4" borderId="17" xfId="0" applyNumberFormat="1" applyFont="1" applyFill="1" applyBorder="1" applyAlignment="1" applyProtection="1">
      <alignment horizontal="left" vertical="center" indent="1"/>
      <protection hidden="1"/>
    </xf>
    <xf numFmtId="164" fontId="8" fillId="4" borderId="1" xfId="0" applyNumberFormat="1" applyFont="1" applyFill="1" applyBorder="1" applyAlignment="1" applyProtection="1">
      <alignment horizontal="center" vertical="center"/>
      <protection hidden="1"/>
    </xf>
    <xf numFmtId="1" fontId="8" fillId="4" borderId="16" xfId="0" applyNumberFormat="1" applyFont="1" applyFill="1" applyBorder="1" applyAlignment="1" applyProtection="1">
      <alignment horizontal="center" vertical="center"/>
      <protection hidden="1"/>
    </xf>
    <xf numFmtId="2" fontId="8" fillId="4" borderId="1" xfId="0" applyNumberFormat="1" applyFont="1" applyFill="1" applyBorder="1" applyAlignment="1" applyProtection="1">
      <alignment horizontal="center" vertical="center"/>
      <protection hidden="1"/>
    </xf>
    <xf numFmtId="2" fontId="8" fillId="4" borderId="8" xfId="0" applyNumberFormat="1" applyFont="1" applyFill="1" applyBorder="1" applyAlignment="1" applyProtection="1">
      <alignment horizontal="center" vertical="center"/>
      <protection hidden="1"/>
    </xf>
    <xf numFmtId="1" fontId="7" fillId="4" borderId="17" xfId="0" applyNumberFormat="1" applyFont="1" applyFill="1" applyBorder="1" applyAlignment="1" applyProtection="1">
      <alignment horizontal="left" vertical="center" indent="1"/>
      <protection hidden="1"/>
    </xf>
    <xf numFmtId="1" fontId="7" fillId="4" borderId="16" xfId="0" applyNumberFormat="1" applyFont="1" applyFill="1" applyBorder="1" applyAlignment="1" applyProtection="1">
      <alignment horizontal="center" vertical="center"/>
      <protection hidden="1"/>
    </xf>
    <xf numFmtId="2" fontId="7" fillId="4" borderId="8" xfId="0" applyNumberFormat="1" applyFont="1" applyFill="1" applyBorder="1" applyAlignment="1" applyProtection="1">
      <alignment horizontal="center" vertical="center"/>
      <protection hidden="1"/>
    </xf>
    <xf numFmtId="1" fontId="7" fillId="4" borderId="34" xfId="0" applyNumberFormat="1" applyFont="1" applyFill="1" applyBorder="1" applyAlignment="1" applyProtection="1">
      <alignment horizontal="center" vertical="center" wrapText="1"/>
      <protection hidden="1"/>
    </xf>
    <xf numFmtId="1" fontId="7" fillId="4" borderId="19" xfId="0" applyNumberFormat="1" applyFont="1" applyFill="1" applyBorder="1" applyAlignment="1" applyProtection="1">
      <alignment horizontal="left" vertical="center" wrapText="1" indent="1"/>
      <protection hidden="1"/>
    </xf>
    <xf numFmtId="164" fontId="17" fillId="4" borderId="19" xfId="0" applyNumberFormat="1" applyFont="1" applyFill="1" applyBorder="1" applyAlignment="1" applyProtection="1">
      <alignment horizontal="center" vertical="center" wrapText="1"/>
      <protection hidden="1"/>
    </xf>
    <xf numFmtId="2" fontId="7" fillId="4" borderId="35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19" xfId="0" applyNumberFormat="1" applyFont="1" applyFill="1" applyBorder="1" applyAlignment="1" applyProtection="1">
      <alignment horizontal="center" vertical="center" wrapText="1"/>
      <protection hidden="1"/>
    </xf>
    <xf numFmtId="164" fontId="7" fillId="4" borderId="20" xfId="0" applyNumberFormat="1" applyFont="1" applyFill="1" applyBorder="1" applyAlignment="1" applyProtection="1">
      <alignment horizontal="center" vertical="center" wrapText="1"/>
      <protection hidden="1"/>
    </xf>
    <xf numFmtId="9" fontId="7" fillId="12" borderId="16" xfId="0" applyNumberFormat="1" applyFont="1" applyFill="1" applyBorder="1" applyAlignment="1" applyProtection="1">
      <alignment horizontal="center"/>
      <protection hidden="1"/>
    </xf>
    <xf numFmtId="0" fontId="8" fillId="12" borderId="38" xfId="0" applyFont="1" applyFill="1" applyBorder="1" applyAlignment="1" applyProtection="1">
      <alignment horizontal="center" vertical="center"/>
      <protection hidden="1"/>
    </xf>
    <xf numFmtId="0" fontId="15" fillId="12" borderId="15" xfId="0" applyFont="1" applyFill="1" applyBorder="1" applyAlignment="1" applyProtection="1">
      <alignment horizontal="center" vertical="center"/>
      <protection hidden="1"/>
    </xf>
    <xf numFmtId="0" fontId="15" fillId="12" borderId="1" xfId="0" applyFont="1" applyFill="1" applyBorder="1" applyAlignment="1" applyProtection="1">
      <alignment horizontal="center" vertical="center" wrapText="1"/>
      <protection hidden="1"/>
    </xf>
    <xf numFmtId="2" fontId="15" fillId="12" borderId="16" xfId="0" applyNumberFormat="1" applyFont="1" applyFill="1" applyBorder="1" applyAlignment="1" applyProtection="1">
      <alignment horizontal="center" vertical="center"/>
      <protection hidden="1"/>
    </xf>
    <xf numFmtId="2" fontId="15" fillId="12" borderId="17" xfId="0" applyNumberFormat="1" applyFont="1" applyFill="1" applyBorder="1" applyAlignment="1" applyProtection="1">
      <alignment horizontal="center" vertical="center"/>
      <protection hidden="1"/>
    </xf>
    <xf numFmtId="164" fontId="16" fillId="13" borderId="11" xfId="0" applyNumberFormat="1" applyFont="1" applyFill="1" applyBorder="1" applyAlignment="1" applyProtection="1">
      <alignment horizontal="left" vertical="center" indent="1"/>
      <protection hidden="1"/>
    </xf>
    <xf numFmtId="164" fontId="16" fillId="13" borderId="12" xfId="0" applyNumberFormat="1" applyFont="1" applyFill="1" applyBorder="1" applyAlignment="1" applyProtection="1">
      <alignment horizontal="left" vertical="center" indent="1"/>
      <protection hidden="1"/>
    </xf>
    <xf numFmtId="0" fontId="10" fillId="13" borderId="21" xfId="0" applyFont="1" applyFill="1" applyBorder="1" applyAlignment="1" applyProtection="1">
      <alignment horizontal="center" vertical="center"/>
      <protection hidden="1"/>
    </xf>
    <xf numFmtId="2" fontId="7" fillId="13" borderId="21" xfId="0" applyNumberFormat="1" applyFont="1" applyFill="1" applyBorder="1" applyAlignment="1" applyProtection="1">
      <alignment horizontal="center" vertical="center"/>
      <protection hidden="1"/>
    </xf>
    <xf numFmtId="0" fontId="10" fillId="13" borderId="0" xfId="0" applyFont="1" applyFill="1" applyBorder="1" applyAlignment="1" applyProtection="1">
      <alignment horizontal="center" vertical="center"/>
      <protection hidden="1"/>
    </xf>
    <xf numFmtId="2" fontId="7" fillId="13" borderId="1" xfId="0" applyNumberFormat="1" applyFont="1" applyFill="1" applyBorder="1" applyAlignment="1" applyProtection="1">
      <alignment horizontal="center" vertical="center"/>
      <protection hidden="1"/>
    </xf>
    <xf numFmtId="1" fontId="15" fillId="13" borderId="1" xfId="0" applyNumberFormat="1" applyFont="1" applyFill="1" applyBorder="1" applyAlignment="1" applyProtection="1">
      <alignment horizontal="center" vertical="center"/>
      <protection locked="0"/>
    </xf>
    <xf numFmtId="0" fontId="8" fillId="13" borderId="1" xfId="0" applyFont="1" applyFill="1" applyBorder="1" applyAlignment="1" applyProtection="1">
      <alignment vertical="center"/>
      <protection hidden="1"/>
    </xf>
    <xf numFmtId="1" fontId="8" fillId="13" borderId="1" xfId="0" applyNumberFormat="1" applyFont="1" applyFill="1" applyBorder="1" applyAlignment="1" applyProtection="1">
      <alignment horizontal="center" vertical="center"/>
      <protection hidden="1"/>
    </xf>
    <xf numFmtId="1" fontId="14" fillId="13" borderId="1" xfId="0" applyNumberFormat="1" applyFont="1" applyFill="1" applyBorder="1" applyAlignment="1" applyProtection="1">
      <alignment horizontal="center" vertical="center"/>
      <protection hidden="1"/>
    </xf>
    <xf numFmtId="2" fontId="8" fillId="13" borderId="1" xfId="0" applyNumberFormat="1" applyFont="1" applyFill="1" applyBorder="1" applyAlignment="1" applyProtection="1">
      <alignment horizontal="center" vertical="center"/>
      <protection hidden="1"/>
    </xf>
    <xf numFmtId="0" fontId="34" fillId="11" borderId="33" xfId="0" applyFont="1" applyFill="1" applyBorder="1" applyAlignment="1">
      <alignment horizontal="center" vertical="center"/>
    </xf>
    <xf numFmtId="0" fontId="14" fillId="13" borderId="26" xfId="0" applyFont="1" applyFill="1" applyBorder="1" applyAlignment="1" applyProtection="1">
      <alignment horizontal="center" vertical="center"/>
      <protection hidden="1"/>
    </xf>
    <xf numFmtId="0" fontId="15" fillId="13" borderId="16" xfId="0" applyFont="1" applyFill="1" applyBorder="1" applyAlignment="1" applyProtection="1">
      <alignment horizontal="left" vertical="center" indent="1"/>
      <protection hidden="1"/>
    </xf>
    <xf numFmtId="1" fontId="15" fillId="13" borderId="26" xfId="0" applyNumberFormat="1" applyFont="1" applyFill="1" applyBorder="1" applyAlignment="1" applyProtection="1">
      <alignment horizontal="center" vertical="center"/>
      <protection locked="0"/>
    </xf>
    <xf numFmtId="0" fontId="39" fillId="13" borderId="1" xfId="0" applyFont="1" applyFill="1" applyBorder="1" applyAlignment="1" applyProtection="1">
      <alignment horizontal="center" vertical="center"/>
      <protection locked="0"/>
    </xf>
    <xf numFmtId="0" fontId="39" fillId="13" borderId="1" xfId="0" applyFont="1" applyFill="1" applyBorder="1" applyAlignment="1" applyProtection="1">
      <alignment horizontal="left" vertical="center" indent="1"/>
      <protection hidden="1"/>
    </xf>
    <xf numFmtId="0" fontId="8" fillId="8" borderId="6" xfId="0" applyFont="1" applyFill="1" applyBorder="1" applyAlignment="1" applyProtection="1">
      <alignment horizontal="center" vertical="center"/>
      <protection hidden="1"/>
    </xf>
    <xf numFmtId="0" fontId="9" fillId="8" borderId="1" xfId="0" applyFont="1" applyFill="1" applyBorder="1" applyAlignment="1" applyProtection="1">
      <alignment horizontal="left" vertical="center" indent="1"/>
      <protection hidden="1"/>
    </xf>
    <xf numFmtId="0" fontId="8" fillId="8" borderId="1" xfId="0" applyFont="1" applyFill="1" applyBorder="1" applyAlignment="1" applyProtection="1">
      <alignment horizontal="center" vertical="center"/>
      <protection hidden="1"/>
    </xf>
    <xf numFmtId="0" fontId="10" fillId="8" borderId="1" xfId="0" applyFont="1" applyFill="1" applyBorder="1" applyAlignment="1" applyProtection="1">
      <alignment horizontal="center" vertical="center"/>
      <protection hidden="1"/>
    </xf>
    <xf numFmtId="2" fontId="8" fillId="8" borderId="1" xfId="0" applyNumberFormat="1" applyFont="1" applyFill="1" applyBorder="1" applyAlignment="1" applyProtection="1">
      <alignment horizontal="center" vertical="center"/>
      <protection hidden="1"/>
    </xf>
    <xf numFmtId="2" fontId="8" fillId="8" borderId="19" xfId="0" applyNumberFormat="1" applyFont="1" applyFill="1" applyBorder="1" applyAlignment="1" applyProtection="1">
      <alignment horizontal="center" vertical="center"/>
      <protection hidden="1"/>
    </xf>
    <xf numFmtId="1" fontId="8" fillId="13" borderId="8" xfId="0" applyNumberFormat="1" applyFont="1" applyFill="1" applyBorder="1" applyAlignment="1" applyProtection="1">
      <alignment horizontal="center" vertical="center"/>
      <protection hidden="1"/>
    </xf>
    <xf numFmtId="0" fontId="14" fillId="13" borderId="44" xfId="0" applyFont="1" applyFill="1" applyBorder="1" applyAlignment="1" applyProtection="1">
      <alignment horizontal="center" vertical="center"/>
      <protection hidden="1"/>
    </xf>
    <xf numFmtId="0" fontId="15" fillId="13" borderId="35" xfId="0" applyFont="1" applyFill="1" applyBorder="1" applyAlignment="1" applyProtection="1">
      <alignment horizontal="left" vertical="center" indent="1"/>
      <protection hidden="1"/>
    </xf>
    <xf numFmtId="1" fontId="15" fillId="13" borderId="44" xfId="0" applyNumberFormat="1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left" vertical="center" indent="1"/>
      <protection hidden="1"/>
    </xf>
    <xf numFmtId="0" fontId="14" fillId="5" borderId="61" xfId="0" applyFont="1" applyFill="1" applyBorder="1" applyAlignment="1" applyProtection="1">
      <alignment horizontal="left" vertical="center" indent="1"/>
      <protection hidden="1"/>
    </xf>
    <xf numFmtId="2" fontId="7" fillId="5" borderId="61" xfId="0" applyNumberFormat="1" applyFont="1" applyFill="1" applyBorder="1" applyAlignment="1" applyProtection="1">
      <alignment horizontal="center" vertical="center"/>
      <protection hidden="1"/>
    </xf>
    <xf numFmtId="2" fontId="7" fillId="5" borderId="20" xfId="0" applyNumberFormat="1" applyFont="1" applyFill="1" applyBorder="1" applyAlignment="1" applyProtection="1">
      <alignment horizontal="center" vertical="center"/>
      <protection hidden="1"/>
    </xf>
    <xf numFmtId="0" fontId="33" fillId="4" borderId="33" xfId="0" applyFont="1" applyFill="1" applyBorder="1" applyAlignment="1" applyProtection="1">
      <alignment horizontal="left" vertical="center" indent="1"/>
      <protection hidden="1"/>
    </xf>
    <xf numFmtId="0" fontId="19" fillId="14" borderId="37" xfId="0" applyFont="1" applyFill="1" applyBorder="1" applyAlignment="1" applyProtection="1">
      <alignment horizontal="center" vertical="center"/>
      <protection hidden="1"/>
    </xf>
    <xf numFmtId="0" fontId="19" fillId="14" borderId="33" xfId="0" applyFont="1" applyFill="1" applyBorder="1" applyAlignment="1" applyProtection="1">
      <alignment horizontal="center" vertical="center"/>
      <protection hidden="1"/>
    </xf>
    <xf numFmtId="0" fontId="19" fillId="14" borderId="10" xfId="0" applyFont="1" applyFill="1" applyBorder="1" applyAlignment="1" applyProtection="1">
      <alignment horizontal="center" vertical="center"/>
      <protection hidden="1"/>
    </xf>
    <xf numFmtId="2" fontId="8" fillId="12" borderId="33" xfId="0" applyNumberFormat="1" applyFont="1" applyFill="1" applyBorder="1" applyAlignment="1" applyProtection="1">
      <alignment horizontal="center" vertical="center"/>
      <protection locked="0"/>
    </xf>
    <xf numFmtId="0" fontId="15" fillId="12" borderId="7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left" indent="2"/>
      <protection hidden="1"/>
    </xf>
    <xf numFmtId="0" fontId="20" fillId="9" borderId="17" xfId="0" applyFont="1" applyFill="1" applyBorder="1" applyAlignment="1" applyProtection="1">
      <alignment horizontal="left" indent="1"/>
      <protection hidden="1"/>
    </xf>
    <xf numFmtId="0" fontId="20" fillId="9" borderId="17" xfId="0" applyFont="1" applyFill="1" applyBorder="1" applyAlignment="1" applyProtection="1">
      <alignment horizontal="left" indent="2"/>
      <protection hidden="1"/>
    </xf>
    <xf numFmtId="0" fontId="8" fillId="9" borderId="17" xfId="0" applyFont="1" applyFill="1" applyBorder="1" applyAlignment="1" applyProtection="1">
      <alignment horizontal="left" wrapText="1" indent="1"/>
      <protection hidden="1"/>
    </xf>
    <xf numFmtId="0" fontId="47" fillId="9" borderId="15" xfId="0" applyFont="1" applyFill="1" applyBorder="1" applyAlignment="1" applyProtection="1">
      <alignment horizontal="left" indent="2"/>
      <protection hidden="1"/>
    </xf>
    <xf numFmtId="0" fontId="48" fillId="9" borderId="15" xfId="0" applyFont="1" applyFill="1" applyBorder="1" applyAlignment="1" applyProtection="1">
      <alignment horizontal="left" indent="2"/>
      <protection hidden="1"/>
    </xf>
    <xf numFmtId="2" fontId="43" fillId="10" borderId="33" xfId="0" applyNumberFormat="1" applyFont="1" applyFill="1" applyBorder="1" applyAlignment="1" applyProtection="1">
      <alignment horizontal="right" vertical="center" indent="1"/>
      <protection locked="0"/>
    </xf>
    <xf numFmtId="2" fontId="43" fillId="10" borderId="16" xfId="0" applyNumberFormat="1" applyFont="1" applyFill="1" applyBorder="1" applyAlignment="1" applyProtection="1">
      <alignment horizontal="center" vertical="center"/>
      <protection locked="0"/>
    </xf>
    <xf numFmtId="2" fontId="43" fillId="10" borderId="1" xfId="0" applyNumberFormat="1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2" fontId="9" fillId="10" borderId="1" xfId="0" applyNumberFormat="1" applyFont="1" applyFill="1" applyBorder="1" applyAlignment="1" applyProtection="1">
      <alignment horizontal="center" vertical="center"/>
      <protection locked="0"/>
    </xf>
    <xf numFmtId="1" fontId="8" fillId="10" borderId="17" xfId="0" applyNumberFormat="1" applyFont="1" applyFill="1" applyBorder="1" applyAlignment="1" applyProtection="1">
      <alignment horizontal="center" vertical="center"/>
      <protection hidden="1"/>
    </xf>
    <xf numFmtId="2" fontId="9" fillId="10" borderId="1" xfId="0" applyNumberFormat="1" applyFont="1" applyFill="1" applyBorder="1" applyAlignment="1" applyProtection="1">
      <alignment horizontal="center" vertical="center"/>
      <protection hidden="1"/>
    </xf>
    <xf numFmtId="1" fontId="9" fillId="12" borderId="19" xfId="0" applyNumberFormat="1" applyFont="1" applyFill="1" applyBorder="1" applyAlignment="1" applyProtection="1">
      <alignment horizontal="center" vertical="center"/>
      <protection hidden="1"/>
    </xf>
    <xf numFmtId="0" fontId="14" fillId="12" borderId="20" xfId="0" applyFont="1" applyFill="1" applyBorder="1" applyAlignment="1" applyProtection="1">
      <alignment horizontal="center" vertical="center" wrapText="1"/>
      <protection hidden="1"/>
    </xf>
    <xf numFmtId="2" fontId="15" fillId="3" borderId="1" xfId="0" applyNumberFormat="1" applyFont="1" applyFill="1" applyBorder="1" applyAlignment="1" applyProtection="1">
      <alignment horizontal="center" vertical="center"/>
      <protection hidden="1"/>
    </xf>
    <xf numFmtId="0" fontId="7" fillId="4" borderId="6" xfId="0" applyFont="1" applyFill="1" applyBorder="1" applyAlignment="1" applyProtection="1">
      <alignment horizontal="right" vertical="center" indent="1"/>
      <protection hidden="1"/>
    </xf>
    <xf numFmtId="0" fontId="18" fillId="4" borderId="16" xfId="0" applyFont="1" applyFill="1" applyBorder="1" applyAlignment="1">
      <alignment horizontal="right" vertical="center" indent="1"/>
    </xf>
    <xf numFmtId="0" fontId="7" fillId="4" borderId="2" xfId="0" applyFont="1" applyFill="1" applyBorder="1" applyAlignment="1" applyProtection="1">
      <alignment horizontal="right" vertical="center" indent="1"/>
      <protection hidden="1"/>
    </xf>
    <xf numFmtId="0" fontId="18" fillId="4" borderId="53" xfId="0" applyFont="1" applyFill="1" applyBorder="1" applyAlignment="1">
      <alignment horizontal="right" indent="1"/>
    </xf>
    <xf numFmtId="0" fontId="7" fillId="12" borderId="4" xfId="0" applyFont="1" applyFill="1" applyBorder="1" applyAlignment="1" applyProtection="1">
      <alignment horizontal="right" vertical="center" indent="1"/>
      <protection hidden="1"/>
    </xf>
    <xf numFmtId="0" fontId="7" fillId="12" borderId="5" xfId="0" applyFont="1" applyFill="1" applyBorder="1" applyAlignment="1" applyProtection="1">
      <alignment horizontal="right" vertical="center" indent="1"/>
      <protection hidden="1"/>
    </xf>
    <xf numFmtId="2" fontId="7" fillId="13" borderId="15" xfId="0" applyNumberFormat="1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right" vertical="center" indent="1"/>
      <protection hidden="1"/>
    </xf>
    <xf numFmtId="0" fontId="28" fillId="4" borderId="7" xfId="0" applyFont="1" applyFill="1" applyBorder="1" applyAlignment="1">
      <alignment horizontal="right" vertical="center" indent="1"/>
    </xf>
    <xf numFmtId="0" fontId="20" fillId="9" borderId="45" xfId="0" applyFont="1" applyFill="1" applyBorder="1" applyAlignment="1" applyProtection="1">
      <alignment horizontal="left" wrapText="1" indent="1"/>
      <protection hidden="1"/>
    </xf>
    <xf numFmtId="0" fontId="18" fillId="9" borderId="45" xfId="0" applyFont="1" applyFill="1" applyBorder="1" applyAlignment="1">
      <alignment horizontal="left" wrapText="1" indent="1"/>
    </xf>
    <xf numFmtId="2" fontId="12" fillId="9" borderId="45" xfId="0" applyNumberFormat="1" applyFont="1" applyFill="1" applyBorder="1" applyAlignment="1" applyProtection="1">
      <alignment horizontal="left" wrapText="1" indent="1"/>
      <protection hidden="1"/>
    </xf>
    <xf numFmtId="0" fontId="12" fillId="9" borderId="45" xfId="0" applyFont="1" applyFill="1" applyBorder="1" applyAlignment="1" applyProtection="1">
      <alignment horizontal="left" vertical="center" indent="1"/>
      <protection hidden="1"/>
    </xf>
    <xf numFmtId="0" fontId="28" fillId="9" borderId="45" xfId="0" applyFont="1" applyFill="1" applyBorder="1" applyAlignment="1">
      <alignment horizontal="left" vertical="center" indent="1"/>
    </xf>
    <xf numFmtId="0" fontId="20" fillId="9" borderId="45" xfId="0" applyFont="1" applyFill="1" applyBorder="1" applyAlignment="1" applyProtection="1">
      <alignment horizontal="left" vertical="top" wrapText="1" indent="1"/>
      <protection hidden="1"/>
    </xf>
    <xf numFmtId="0" fontId="18" fillId="9" borderId="45" xfId="0" applyFont="1" applyFill="1" applyBorder="1" applyAlignment="1">
      <alignment horizontal="left" vertical="top" wrapText="1" indent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3" borderId="16" xfId="0" applyFont="1" applyFill="1" applyBorder="1" applyAlignment="1" applyProtection="1">
      <alignment horizontal="center" vertical="center"/>
      <protection hidden="1"/>
    </xf>
    <xf numFmtId="0" fontId="18" fillId="0" borderId="7" xfId="0" applyFont="1" applyBorder="1" applyAlignment="1">
      <alignment horizontal="center" vertical="center"/>
    </xf>
    <xf numFmtId="1" fontId="7" fillId="13" borderId="16" xfId="0" applyNumberFormat="1" applyFont="1" applyFill="1" applyBorder="1" applyAlignment="1" applyProtection="1">
      <alignment horizontal="center" vertical="center"/>
      <protection hidden="1"/>
    </xf>
    <xf numFmtId="1" fontId="7" fillId="13" borderId="5" xfId="0" applyNumberFormat="1" applyFont="1" applyFill="1" applyBorder="1" applyAlignment="1" applyProtection="1">
      <alignment horizontal="center" vertical="center"/>
      <protection hidden="1"/>
    </xf>
    <xf numFmtId="1" fontId="7" fillId="13" borderId="31" xfId="0" applyNumberFormat="1" applyFont="1" applyFill="1" applyBorder="1" applyAlignment="1" applyProtection="1">
      <alignment horizontal="center" vertical="center"/>
      <protection hidden="1"/>
    </xf>
    <xf numFmtId="1" fontId="7" fillId="4" borderId="16" xfId="0" applyNumberFormat="1" applyFont="1" applyFill="1" applyBorder="1" applyAlignment="1" applyProtection="1">
      <alignment horizontal="center" vertical="center"/>
      <protection hidden="1"/>
    </xf>
    <xf numFmtId="1" fontId="7" fillId="4" borderId="5" xfId="0" applyNumberFormat="1" applyFont="1" applyFill="1" applyBorder="1" applyAlignment="1" applyProtection="1">
      <alignment horizontal="center" vertical="center"/>
      <protection hidden="1"/>
    </xf>
    <xf numFmtId="1" fontId="7" fillId="4" borderId="31" xfId="0" applyNumberFormat="1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right" vertical="center" indent="1"/>
      <protection hidden="1"/>
    </xf>
    <xf numFmtId="0" fontId="18" fillId="4" borderId="7" xfId="0" applyFont="1" applyFill="1" applyBorder="1" applyAlignment="1">
      <alignment horizontal="right" indent="1"/>
    </xf>
    <xf numFmtId="0" fontId="7" fillId="4" borderId="23" xfId="0" applyFont="1" applyFill="1" applyBorder="1" applyAlignment="1" applyProtection="1">
      <alignment horizontal="right" vertical="center" indent="1"/>
      <protection hidden="1"/>
    </xf>
    <xf numFmtId="0" fontId="11" fillId="4" borderId="15" xfId="0" applyFont="1" applyFill="1" applyBorder="1" applyAlignment="1" applyProtection="1">
      <alignment horizontal="right" vertical="center" indent="1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horizontal="center" vertical="center"/>
      <protection hidden="1"/>
    </xf>
    <xf numFmtId="0" fontId="7" fillId="4" borderId="31" xfId="0" applyFont="1" applyFill="1" applyBorder="1" applyAlignment="1" applyProtection="1">
      <alignment horizontal="center" vertical="center"/>
      <protection hidden="1"/>
    </xf>
    <xf numFmtId="2" fontId="8" fillId="4" borderId="15" xfId="0" applyNumberFormat="1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14" fillId="4" borderId="15" xfId="0" applyFont="1" applyFill="1" applyBorder="1" applyAlignment="1" applyProtection="1">
      <alignment horizontal="center" vertical="center" wrapText="1"/>
      <protection hidden="1"/>
    </xf>
    <xf numFmtId="0" fontId="14" fillId="4" borderId="45" xfId="0" applyFont="1" applyFill="1" applyBorder="1" applyAlignment="1" applyProtection="1">
      <alignment horizontal="center" vertical="center" wrapText="1"/>
      <protection hidden="1"/>
    </xf>
    <xf numFmtId="0" fontId="14" fillId="4" borderId="17" xfId="0" applyFont="1" applyFill="1" applyBorder="1" applyAlignment="1" applyProtection="1">
      <alignment horizontal="center" vertical="center" wrapText="1"/>
      <protection hidden="1"/>
    </xf>
    <xf numFmtId="0" fontId="7" fillId="13" borderId="1" xfId="0" applyFont="1" applyFill="1" applyBorder="1" applyAlignment="1" applyProtection="1">
      <alignment horizontal="center" vertical="center"/>
      <protection hidden="1"/>
    </xf>
    <xf numFmtId="1" fontId="8" fillId="4" borderId="16" xfId="0" applyNumberFormat="1" applyFont="1" applyFill="1" applyBorder="1" applyAlignment="1" applyProtection="1">
      <alignment horizontal="center" vertical="center"/>
      <protection hidden="1"/>
    </xf>
    <xf numFmtId="1" fontId="8" fillId="4" borderId="5" xfId="0" applyNumberFormat="1" applyFont="1" applyFill="1" applyBorder="1" applyAlignment="1" applyProtection="1">
      <alignment horizontal="center" vertical="center"/>
      <protection hidden="1"/>
    </xf>
    <xf numFmtId="1" fontId="8" fillId="4" borderId="31" xfId="0" applyNumberFormat="1" applyFont="1" applyFill="1" applyBorder="1" applyAlignment="1" applyProtection="1">
      <alignment horizontal="center" vertical="center"/>
      <protection hidden="1"/>
    </xf>
    <xf numFmtId="0" fontId="27" fillId="5" borderId="49" xfId="0" applyFont="1" applyFill="1" applyBorder="1" applyAlignment="1" applyProtection="1">
      <alignment horizontal="center" vertical="center" textRotation="180"/>
      <protection hidden="1"/>
    </xf>
    <xf numFmtId="0" fontId="27" fillId="5" borderId="63" xfId="0" applyFont="1" applyFill="1" applyBorder="1" applyAlignment="1" applyProtection="1">
      <alignment horizontal="center" vertical="center" textRotation="180"/>
      <protection hidden="1"/>
    </xf>
    <xf numFmtId="0" fontId="27" fillId="5" borderId="51" xfId="0" applyFont="1" applyFill="1" applyBorder="1" applyAlignment="1" applyProtection="1">
      <alignment horizontal="center" vertical="center" textRotation="180"/>
      <protection hidden="1"/>
    </xf>
    <xf numFmtId="0" fontId="27" fillId="5" borderId="64" xfId="0" applyFont="1" applyFill="1" applyBorder="1" applyAlignment="1" applyProtection="1">
      <alignment horizontal="center" vertical="center" textRotation="180"/>
      <protection hidden="1"/>
    </xf>
    <xf numFmtId="0" fontId="27" fillId="5" borderId="68" xfId="0" applyFont="1" applyFill="1" applyBorder="1" applyAlignment="1" applyProtection="1">
      <alignment horizontal="center" vertical="center" textRotation="180"/>
      <protection hidden="1"/>
    </xf>
    <xf numFmtId="0" fontId="27" fillId="5" borderId="66" xfId="0" applyFont="1" applyFill="1" applyBorder="1" applyAlignment="1" applyProtection="1">
      <alignment horizontal="center" vertical="center" textRotation="180"/>
      <protection hidden="1"/>
    </xf>
    <xf numFmtId="0" fontId="15" fillId="4" borderId="9" xfId="0" applyFont="1" applyFill="1" applyBorder="1" applyAlignment="1" applyProtection="1">
      <alignment horizontal="center" vertical="center" wrapText="1"/>
      <protection hidden="1"/>
    </xf>
    <xf numFmtId="0" fontId="15" fillId="4" borderId="46" xfId="0" applyFont="1" applyFill="1" applyBorder="1" applyAlignment="1" applyProtection="1">
      <alignment horizontal="center" vertical="center" wrapText="1"/>
      <protection hidden="1"/>
    </xf>
    <xf numFmtId="0" fontId="15" fillId="4" borderId="29" xfId="0" applyFont="1" applyFill="1" applyBorder="1" applyAlignment="1" applyProtection="1">
      <alignment horizontal="center" vertical="center" wrapText="1"/>
      <protection hidden="1"/>
    </xf>
    <xf numFmtId="0" fontId="7" fillId="3" borderId="23" xfId="0" applyFont="1" applyFill="1" applyBorder="1" applyAlignment="1" applyProtection="1">
      <alignment horizontal="right" vertical="center" indent="1"/>
      <protection hidden="1"/>
    </xf>
    <xf numFmtId="0" fontId="11" fillId="3" borderId="15" xfId="0" applyFont="1" applyFill="1" applyBorder="1" applyAlignment="1" applyProtection="1">
      <alignment horizontal="right" vertical="center" indent="1"/>
      <protection hidden="1"/>
    </xf>
    <xf numFmtId="0" fontId="18" fillId="4" borderId="7" xfId="0" applyFont="1" applyFill="1" applyBorder="1" applyAlignment="1">
      <alignment horizontal="right" vertical="center" indent="1"/>
    </xf>
    <xf numFmtId="0" fontId="7" fillId="13" borderId="36" xfId="0" applyFont="1" applyFill="1" applyBorder="1" applyAlignment="1" applyProtection="1">
      <alignment horizontal="right" vertical="center" indent="1"/>
      <protection hidden="1"/>
    </xf>
    <xf numFmtId="0" fontId="18" fillId="13" borderId="67" xfId="0" applyFont="1" applyFill="1" applyBorder="1" applyAlignment="1">
      <alignment horizontal="right" indent="1"/>
    </xf>
    <xf numFmtId="0" fontId="7" fillId="13" borderId="4" xfId="0" applyFont="1" applyFill="1" applyBorder="1" applyAlignment="1" applyProtection="1">
      <alignment horizontal="right" vertical="center" indent="1"/>
      <protection hidden="1"/>
    </xf>
    <xf numFmtId="0" fontId="18" fillId="13" borderId="7" xfId="0" applyFont="1" applyFill="1" applyBorder="1" applyAlignment="1">
      <alignment horizontal="right" indent="1"/>
    </xf>
    <xf numFmtId="0" fontId="7" fillId="13" borderId="23" xfId="0" applyFont="1" applyFill="1" applyBorder="1" applyAlignment="1" applyProtection="1">
      <alignment horizontal="right" vertical="center" indent="1"/>
      <protection hidden="1"/>
    </xf>
    <xf numFmtId="0" fontId="11" fillId="13" borderId="15" xfId="0" applyFont="1" applyFill="1" applyBorder="1" applyAlignment="1" applyProtection="1">
      <alignment horizontal="right" vertical="center" indent="1"/>
      <protection hidden="1"/>
    </xf>
    <xf numFmtId="0" fontId="7" fillId="13" borderId="6" xfId="0" applyFont="1" applyFill="1" applyBorder="1" applyAlignment="1" applyProtection="1">
      <alignment horizontal="right" vertical="center" indent="1"/>
      <protection hidden="1"/>
    </xf>
    <xf numFmtId="0" fontId="18" fillId="13" borderId="1" xfId="0" applyFont="1" applyFill="1" applyBorder="1" applyAlignment="1">
      <alignment horizontal="right" vertical="center" indent="1"/>
    </xf>
    <xf numFmtId="0" fontId="7" fillId="3" borderId="2" xfId="0" applyFont="1" applyFill="1" applyBorder="1" applyAlignment="1" applyProtection="1">
      <alignment horizontal="right" vertical="center" indent="1"/>
      <protection hidden="1"/>
    </xf>
    <xf numFmtId="0" fontId="18" fillId="3" borderId="53" xfId="0" applyFont="1" applyFill="1" applyBorder="1" applyAlignment="1">
      <alignment horizontal="right" indent="1"/>
    </xf>
    <xf numFmtId="0" fontId="7" fillId="4" borderId="47" xfId="0" applyFont="1" applyFill="1" applyBorder="1" applyAlignment="1" applyProtection="1">
      <alignment horizontal="right" vertical="center" wrapText="1" indent="1"/>
      <protection hidden="1"/>
    </xf>
    <xf numFmtId="0" fontId="18" fillId="4" borderId="61" xfId="0" applyFont="1" applyFill="1" applyBorder="1" applyAlignment="1">
      <alignment horizontal="right" vertical="center" wrapText="1" indent="1"/>
    </xf>
    <xf numFmtId="0" fontId="7" fillId="3" borderId="4" xfId="0" applyFont="1" applyFill="1" applyBorder="1" applyAlignment="1" applyProtection="1">
      <alignment horizontal="right" vertical="center" indent="1"/>
      <protection hidden="1"/>
    </xf>
    <xf numFmtId="0" fontId="18" fillId="3" borderId="7" xfId="0" applyFont="1" applyFill="1" applyBorder="1" applyAlignment="1">
      <alignment horizontal="right" indent="1"/>
    </xf>
    <xf numFmtId="0" fontId="10" fillId="4" borderId="3" xfId="0" applyFont="1" applyFill="1" applyBorder="1" applyAlignment="1" applyProtection="1">
      <alignment horizontal="left" vertical="center" indent="1"/>
      <protection hidden="1"/>
    </xf>
    <xf numFmtId="0" fontId="10" fillId="4" borderId="53" xfId="0" applyFont="1" applyFill="1" applyBorder="1" applyAlignment="1" applyProtection="1">
      <alignment horizontal="left" vertical="center" indent="1"/>
      <protection hidden="1"/>
    </xf>
    <xf numFmtId="0" fontId="10" fillId="3" borderId="60" xfId="0" applyFont="1" applyFill="1" applyBorder="1" applyAlignment="1" applyProtection="1">
      <alignment horizontal="center" vertical="center"/>
      <protection hidden="1"/>
    </xf>
    <xf numFmtId="0" fontId="18" fillId="0" borderId="53" xfId="0" applyFont="1" applyBorder="1" applyAlignment="1">
      <alignment horizontal="center" vertical="center"/>
    </xf>
    <xf numFmtId="0" fontId="44" fillId="13" borderId="16" xfId="0" applyFont="1" applyFill="1" applyBorder="1" applyAlignment="1" applyProtection="1">
      <alignment horizontal="left" vertical="center" indent="1"/>
      <protection hidden="1"/>
    </xf>
    <xf numFmtId="0" fontId="44" fillId="13" borderId="5" xfId="0" applyFont="1" applyFill="1" applyBorder="1" applyAlignment="1" applyProtection="1">
      <alignment horizontal="left" vertical="center" indent="1"/>
      <protection hidden="1"/>
    </xf>
    <xf numFmtId="0" fontId="44" fillId="13" borderId="31" xfId="0" applyFont="1" applyFill="1" applyBorder="1" applyAlignment="1" applyProtection="1">
      <alignment horizontal="left" vertical="center" indent="1"/>
      <protection hidden="1"/>
    </xf>
    <xf numFmtId="0" fontId="7" fillId="13" borderId="16" xfId="0" applyFont="1" applyFill="1" applyBorder="1" applyAlignment="1" applyProtection="1">
      <alignment horizontal="center" vertical="center"/>
      <protection hidden="1"/>
    </xf>
    <xf numFmtId="0" fontId="7" fillId="13" borderId="5" xfId="0" applyFont="1" applyFill="1" applyBorder="1" applyAlignment="1" applyProtection="1">
      <alignment horizontal="center" vertical="center"/>
      <protection hidden="1"/>
    </xf>
    <xf numFmtId="0" fontId="7" fillId="13" borderId="31" xfId="0" applyFont="1" applyFill="1" applyBorder="1" applyAlignment="1" applyProtection="1">
      <alignment horizontal="center" vertical="center"/>
      <protection hidden="1"/>
    </xf>
    <xf numFmtId="0" fontId="7" fillId="13" borderId="27" xfId="0" applyFont="1" applyFill="1" applyBorder="1" applyAlignment="1" applyProtection="1">
      <alignment horizontal="center" vertical="center"/>
      <protection hidden="1"/>
    </xf>
    <xf numFmtId="0" fontId="7" fillId="13" borderId="54" xfId="0" applyFont="1" applyFill="1" applyBorder="1" applyAlignment="1" applyProtection="1">
      <alignment horizontal="center" vertical="center"/>
      <protection hidden="1"/>
    </xf>
    <xf numFmtId="0" fontId="7" fillId="13" borderId="55" xfId="0" applyFont="1" applyFill="1" applyBorder="1" applyAlignment="1" applyProtection="1">
      <alignment horizontal="center" vertical="center"/>
      <protection hidden="1"/>
    </xf>
    <xf numFmtId="0" fontId="18" fillId="9" borderId="17" xfId="0" applyFont="1" applyFill="1" applyBorder="1" applyAlignment="1">
      <alignment horizontal="left" wrapText="1" indent="1"/>
    </xf>
    <xf numFmtId="1" fontId="15" fillId="3" borderId="16" xfId="0" applyNumberFormat="1" applyFont="1" applyFill="1" applyBorder="1" applyAlignment="1" applyProtection="1">
      <alignment horizontal="center" vertical="center"/>
      <protection hidden="1"/>
    </xf>
    <xf numFmtId="0" fontId="28" fillId="0" borderId="7" xfId="0" applyFont="1" applyBorder="1" applyAlignment="1">
      <alignment horizontal="center" vertical="center"/>
    </xf>
    <xf numFmtId="49" fontId="26" fillId="13" borderId="39" xfId="0" applyNumberFormat="1" applyFont="1" applyFill="1" applyBorder="1" applyAlignment="1" applyProtection="1">
      <alignment horizontal="center" vertical="center" textRotation="180" wrapText="1"/>
      <protection hidden="1"/>
    </xf>
    <xf numFmtId="49" fontId="26" fillId="13" borderId="57" xfId="0" applyNumberFormat="1" applyFont="1" applyFill="1" applyBorder="1" applyAlignment="1" applyProtection="1">
      <alignment horizontal="center" vertical="center" textRotation="180" wrapText="1"/>
      <protection hidden="1"/>
    </xf>
    <xf numFmtId="49" fontId="26" fillId="13" borderId="51" xfId="0" applyNumberFormat="1" applyFont="1" applyFill="1" applyBorder="1" applyAlignment="1" applyProtection="1">
      <alignment horizontal="center" vertical="center" textRotation="180" wrapText="1"/>
      <protection hidden="1"/>
    </xf>
    <xf numFmtId="49" fontId="26" fillId="13" borderId="64" xfId="0" applyNumberFormat="1" applyFont="1" applyFill="1" applyBorder="1" applyAlignment="1" applyProtection="1">
      <alignment horizontal="center" vertical="center" textRotation="180" wrapText="1"/>
      <protection hidden="1"/>
    </xf>
    <xf numFmtId="49" fontId="26" fillId="13" borderId="68" xfId="0" applyNumberFormat="1" applyFont="1" applyFill="1" applyBorder="1" applyAlignment="1" applyProtection="1">
      <alignment horizontal="center" vertical="center" textRotation="180" wrapText="1"/>
      <protection hidden="1"/>
    </xf>
    <xf numFmtId="49" fontId="26" fillId="13" borderId="66" xfId="0" applyNumberFormat="1" applyFont="1" applyFill="1" applyBorder="1" applyAlignment="1" applyProtection="1">
      <alignment horizontal="center" vertical="center" textRotation="180" wrapText="1"/>
      <protection hidden="1"/>
    </xf>
    <xf numFmtId="1" fontId="10" fillId="3" borderId="16" xfId="0" applyNumberFormat="1" applyFont="1" applyFill="1" applyBorder="1" applyAlignment="1" applyProtection="1">
      <alignment horizontal="center" vertical="center"/>
      <protection hidden="1"/>
    </xf>
    <xf numFmtId="1" fontId="10" fillId="3" borderId="31" xfId="0" applyNumberFormat="1" applyFont="1" applyFill="1" applyBorder="1" applyAlignment="1" applyProtection="1">
      <alignment horizontal="center" vertical="center"/>
      <protection hidden="1"/>
    </xf>
    <xf numFmtId="1" fontId="10" fillId="3" borderId="1" xfId="0" applyNumberFormat="1" applyFont="1" applyFill="1" applyBorder="1" applyAlignment="1" applyProtection="1">
      <alignment horizontal="center" vertical="center"/>
      <protection hidden="1"/>
    </xf>
    <xf numFmtId="0" fontId="28" fillId="9" borderId="15" xfId="0" applyFont="1" applyFill="1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7" fillId="4" borderId="27" xfId="0" applyFont="1" applyFill="1" applyBorder="1" applyAlignment="1" applyProtection="1">
      <alignment horizontal="center" vertical="center"/>
      <protection hidden="1"/>
    </xf>
    <xf numFmtId="0" fontId="7" fillId="4" borderId="54" xfId="0" applyFont="1" applyFill="1" applyBorder="1" applyAlignment="1" applyProtection="1">
      <alignment horizontal="center" vertical="center"/>
      <protection hidden="1"/>
    </xf>
    <xf numFmtId="0" fontId="7" fillId="4" borderId="55" xfId="0" applyFont="1" applyFill="1" applyBorder="1" applyAlignment="1" applyProtection="1">
      <alignment horizontal="center" vertical="center"/>
      <protection hidden="1"/>
    </xf>
    <xf numFmtId="0" fontId="8" fillId="12" borderId="4" xfId="0" applyFont="1" applyFill="1" applyBorder="1" applyAlignment="1" applyProtection="1">
      <alignment horizontal="left" vertical="center" indent="1"/>
      <protection hidden="1"/>
    </xf>
    <xf numFmtId="0" fontId="8" fillId="12" borderId="7" xfId="0" applyFont="1" applyFill="1" applyBorder="1" applyAlignment="1" applyProtection="1">
      <alignment horizontal="left" vertical="center" indent="1"/>
      <protection hidden="1"/>
    </xf>
    <xf numFmtId="2" fontId="40" fillId="10" borderId="37" xfId="0" applyNumberFormat="1" applyFont="1" applyFill="1" applyBorder="1" applyAlignment="1" applyProtection="1">
      <alignment horizontal="center" vertical="center"/>
      <protection locked="0"/>
    </xf>
    <xf numFmtId="2" fontId="41" fillId="10" borderId="24" xfId="0" applyNumberFormat="1" applyFont="1" applyFill="1" applyBorder="1" applyAlignment="1" applyProtection="1">
      <alignment horizontal="center" vertical="center"/>
      <protection locked="0"/>
    </xf>
    <xf numFmtId="0" fontId="15" fillId="12" borderId="47" xfId="0" applyFont="1" applyFill="1" applyBorder="1" applyAlignment="1" applyProtection="1">
      <alignment horizontal="right" vertical="center" indent="1"/>
      <protection hidden="1"/>
    </xf>
    <xf numFmtId="0" fontId="15" fillId="12" borderId="61" xfId="0" applyFont="1" applyFill="1" applyBorder="1" applyAlignment="1" applyProtection="1">
      <alignment horizontal="right" vertical="center" indent="1"/>
      <protection hidden="1"/>
    </xf>
    <xf numFmtId="0" fontId="8" fillId="12" borderId="13" xfId="0" applyFont="1" applyFill="1" applyBorder="1" applyAlignment="1" applyProtection="1">
      <alignment horizontal="right" vertical="center" indent="1"/>
      <protection hidden="1"/>
    </xf>
    <xf numFmtId="0" fontId="9" fillId="12" borderId="43" xfId="0" applyFont="1" applyFill="1" applyBorder="1" applyAlignment="1" applyProtection="1">
      <alignment horizontal="right" vertical="center" indent="1"/>
      <protection hidden="1"/>
    </xf>
    <xf numFmtId="0" fontId="7" fillId="5" borderId="51" xfId="0" applyFont="1" applyFill="1" applyBorder="1" applyAlignment="1" applyProtection="1">
      <alignment horizontal="right" vertical="center" indent="1"/>
      <protection hidden="1"/>
    </xf>
    <xf numFmtId="0" fontId="7" fillId="5" borderId="52" xfId="0" applyFont="1" applyFill="1" applyBorder="1" applyAlignment="1" applyProtection="1">
      <alignment horizontal="right" vertical="center" indent="1"/>
      <protection hidden="1"/>
    </xf>
    <xf numFmtId="0" fontId="7" fillId="5" borderId="47" xfId="0" applyFont="1" applyFill="1" applyBorder="1" applyAlignment="1" applyProtection="1">
      <alignment horizontal="right" vertical="center" indent="1"/>
      <protection hidden="1"/>
    </xf>
    <xf numFmtId="0" fontId="7" fillId="5" borderId="61" xfId="0" applyFont="1" applyFill="1" applyBorder="1" applyAlignment="1" applyProtection="1">
      <alignment horizontal="right" vertical="center" indent="1"/>
      <protection hidden="1"/>
    </xf>
    <xf numFmtId="0" fontId="8" fillId="12" borderId="4" xfId="0" applyFont="1" applyFill="1" applyBorder="1" applyAlignment="1" applyProtection="1">
      <alignment horizontal="right" vertical="center" indent="1"/>
      <protection hidden="1"/>
    </xf>
    <xf numFmtId="0" fontId="9" fillId="12" borderId="7" xfId="0" applyFont="1" applyFill="1" applyBorder="1" applyAlignment="1" applyProtection="1">
      <alignment horizontal="right" vertical="center" indent="1"/>
      <protection hidden="1"/>
    </xf>
    <xf numFmtId="0" fontId="16" fillId="12" borderId="62" xfId="0" applyFont="1" applyFill="1" applyBorder="1" applyAlignment="1" applyProtection="1">
      <alignment horizontal="left" vertical="center" indent="1"/>
      <protection hidden="1"/>
    </xf>
    <xf numFmtId="0" fontId="11" fillId="12" borderId="62" xfId="0" applyFont="1" applyFill="1" applyBorder="1" applyAlignment="1" applyProtection="1">
      <alignment horizontal="left" vertical="center" indent="1"/>
      <protection hidden="1"/>
    </xf>
    <xf numFmtId="0" fontId="25" fillId="12" borderId="59" xfId="0" applyFont="1" applyFill="1" applyBorder="1" applyAlignment="1" applyProtection="1">
      <alignment horizontal="center" vertical="center" textRotation="180"/>
      <protection hidden="1"/>
    </xf>
    <xf numFmtId="0" fontId="35" fillId="12" borderId="63" xfId="0" applyFont="1" applyFill="1" applyBorder="1" applyAlignment="1" applyProtection="1">
      <alignment horizontal="center" textRotation="180"/>
      <protection hidden="1"/>
    </xf>
    <xf numFmtId="0" fontId="35" fillId="12" borderId="0" xfId="0" applyFont="1" applyFill="1" applyBorder="1" applyAlignment="1" applyProtection="1">
      <alignment horizontal="center" textRotation="180"/>
      <protection hidden="1"/>
    </xf>
    <xf numFmtId="0" fontId="35" fillId="12" borderId="64" xfId="0" applyFont="1" applyFill="1" applyBorder="1" applyAlignment="1" applyProtection="1">
      <alignment horizontal="center" textRotation="180"/>
      <protection hidden="1"/>
    </xf>
    <xf numFmtId="0" fontId="35" fillId="12" borderId="65" xfId="0" applyFont="1" applyFill="1" applyBorder="1" applyAlignment="1" applyProtection="1">
      <alignment horizontal="center" textRotation="180"/>
      <protection hidden="1"/>
    </xf>
    <xf numFmtId="0" fontId="35" fillId="12" borderId="42" xfId="0" applyFont="1" applyFill="1" applyBorder="1" applyAlignment="1" applyProtection="1">
      <alignment horizontal="center" textRotation="180"/>
      <protection hidden="1"/>
    </xf>
    <xf numFmtId="0" fontId="35" fillId="12" borderId="66" xfId="0" applyFont="1" applyFill="1" applyBorder="1" applyAlignment="1" applyProtection="1">
      <alignment horizontal="center" textRotation="180"/>
      <protection hidden="1"/>
    </xf>
    <xf numFmtId="0" fontId="7" fillId="12" borderId="7" xfId="0" applyFont="1" applyFill="1" applyBorder="1" applyAlignment="1" applyProtection="1">
      <alignment horizontal="right" vertical="center" indent="1"/>
      <protection hidden="1"/>
    </xf>
    <xf numFmtId="0" fontId="8" fillId="12" borderId="36" xfId="0" applyFont="1" applyFill="1" applyBorder="1" applyAlignment="1" applyProtection="1">
      <alignment horizontal="right" vertical="center" indent="1"/>
      <protection hidden="1"/>
    </xf>
    <xf numFmtId="0" fontId="9" fillId="12" borderId="67" xfId="0" applyFont="1" applyFill="1" applyBorder="1" applyAlignment="1" applyProtection="1">
      <alignment horizontal="right" vertical="center" indent="1"/>
      <protection hidden="1"/>
    </xf>
    <xf numFmtId="2" fontId="8" fillId="12" borderId="27" xfId="0" applyNumberFormat="1" applyFont="1" applyFill="1" applyBorder="1" applyAlignment="1" applyProtection="1">
      <alignment horizontal="right" vertical="center" indent="1"/>
      <protection hidden="1"/>
    </xf>
    <xf numFmtId="2" fontId="8" fillId="12" borderId="54" xfId="0" applyNumberFormat="1" applyFont="1" applyFill="1" applyBorder="1" applyAlignment="1" applyProtection="1">
      <alignment horizontal="right" vertical="center" indent="1"/>
      <protection hidden="1"/>
    </xf>
    <xf numFmtId="2" fontId="8" fillId="12" borderId="67" xfId="0" applyNumberFormat="1" applyFont="1" applyFill="1" applyBorder="1" applyAlignment="1" applyProtection="1">
      <alignment horizontal="right" vertical="center" indent="1"/>
      <protection hidden="1"/>
    </xf>
    <xf numFmtId="0" fontId="8" fillId="12" borderId="7" xfId="0" applyFont="1" applyFill="1" applyBorder="1" applyAlignment="1" applyProtection="1">
      <alignment horizontal="center" vertical="center"/>
      <protection hidden="1"/>
    </xf>
    <xf numFmtId="0" fontId="8" fillId="12" borderId="16" xfId="0" applyFont="1" applyFill="1" applyBorder="1" applyAlignment="1" applyProtection="1">
      <alignment horizontal="center" vertical="center"/>
      <protection hidden="1"/>
    </xf>
    <xf numFmtId="0" fontId="21" fillId="12" borderId="4" xfId="0" applyFont="1" applyFill="1" applyBorder="1" applyAlignment="1" applyProtection="1">
      <alignment horizontal="right" vertical="center" indent="1"/>
      <protection hidden="1"/>
    </xf>
    <xf numFmtId="0" fontId="21" fillId="12" borderId="31" xfId="0" applyFont="1" applyFill="1" applyBorder="1" applyAlignment="1" applyProtection="1">
      <alignment horizontal="right" vertical="center" indent="1"/>
      <protection hidden="1"/>
    </xf>
    <xf numFmtId="2" fontId="38" fillId="10" borderId="37" xfId="0" applyNumberFormat="1" applyFont="1" applyFill="1" applyBorder="1" applyAlignment="1" applyProtection="1">
      <alignment horizontal="center" vertical="center"/>
      <protection locked="0"/>
    </xf>
    <xf numFmtId="0" fontId="38" fillId="10" borderId="24" xfId="0" applyFont="1" applyFill="1" applyBorder="1" applyAlignment="1" applyProtection="1">
      <alignment horizontal="center" vertical="center"/>
      <protection locked="0"/>
    </xf>
    <xf numFmtId="2" fontId="8" fillId="12" borderId="27" xfId="0" applyNumberFormat="1" applyFont="1" applyFill="1" applyBorder="1" applyAlignment="1" applyProtection="1">
      <alignment horizontal="left" vertical="center" indent="1"/>
      <protection hidden="1"/>
    </xf>
    <xf numFmtId="2" fontId="8" fillId="12" borderId="54" xfId="0" applyNumberFormat="1" applyFont="1" applyFill="1" applyBorder="1" applyAlignment="1" applyProtection="1">
      <alignment horizontal="left" vertical="center" indent="1"/>
      <protection hidden="1"/>
    </xf>
    <xf numFmtId="2" fontId="8" fillId="12" borderId="67" xfId="0" applyNumberFormat="1" applyFont="1" applyFill="1" applyBorder="1" applyAlignment="1" applyProtection="1">
      <alignment horizontal="left" vertical="center" indent="1"/>
      <protection hidden="1"/>
    </xf>
    <xf numFmtId="0" fontId="7" fillId="2" borderId="68" xfId="0" applyFont="1" applyFill="1" applyBorder="1" applyAlignment="1" applyProtection="1">
      <alignment horizontal="left" vertical="center" textRotation="90"/>
      <protection hidden="1"/>
    </xf>
    <xf numFmtId="0" fontId="18" fillId="0" borderId="14" xfId="0" applyFont="1" applyBorder="1" applyAlignment="1">
      <alignment vertical="center"/>
    </xf>
    <xf numFmtId="0" fontId="18" fillId="0" borderId="66" xfId="0" applyFont="1" applyBorder="1" applyAlignment="1">
      <alignment vertical="center"/>
    </xf>
    <xf numFmtId="0" fontId="8" fillId="5" borderId="13" xfId="0" applyFont="1" applyFill="1" applyBorder="1" applyAlignment="1" applyProtection="1">
      <alignment horizontal="center" vertical="center" wrapText="1"/>
      <protection hidden="1"/>
    </xf>
    <xf numFmtId="0" fontId="29" fillId="0" borderId="12" xfId="0" applyFont="1" applyBorder="1" applyAlignment="1">
      <alignment horizontal="center" vertical="center" wrapText="1"/>
    </xf>
    <xf numFmtId="165" fontId="7" fillId="12" borderId="2" xfId="0" applyNumberFormat="1" applyFont="1" applyFill="1" applyBorder="1" applyAlignment="1" applyProtection="1">
      <alignment horizontal="right" indent="1"/>
      <protection hidden="1"/>
    </xf>
    <xf numFmtId="0" fontId="11" fillId="12" borderId="3" xfId="0" applyFont="1" applyFill="1" applyBorder="1" applyAlignment="1" applyProtection="1">
      <alignment horizontal="right" indent="1"/>
      <protection hidden="1"/>
    </xf>
    <xf numFmtId="0" fontId="18" fillId="12" borderId="3" xfId="0" applyFont="1" applyFill="1" applyBorder="1" applyAlignment="1">
      <alignment horizontal="right" indent="1"/>
    </xf>
    <xf numFmtId="0" fontId="18" fillId="12" borderId="53" xfId="0" applyFont="1" applyFill="1" applyBorder="1" applyAlignment="1">
      <alignment horizontal="right" indent="1"/>
    </xf>
    <xf numFmtId="165" fontId="8" fillId="12" borderId="2" xfId="0" applyNumberFormat="1" applyFont="1" applyFill="1" applyBorder="1" applyAlignment="1" applyProtection="1">
      <alignment horizontal="right" indent="1"/>
      <protection hidden="1"/>
    </xf>
    <xf numFmtId="0" fontId="9" fillId="12" borderId="3" xfId="0" applyFont="1" applyFill="1" applyBorder="1" applyAlignment="1" applyProtection="1">
      <alignment horizontal="right" indent="1"/>
      <protection hidden="1"/>
    </xf>
    <xf numFmtId="0" fontId="28" fillId="12" borderId="3" xfId="0" applyFont="1" applyFill="1" applyBorder="1" applyAlignment="1">
      <alignment horizontal="right" indent="1"/>
    </xf>
    <xf numFmtId="0" fontId="28" fillId="12" borderId="53" xfId="0" applyFont="1" applyFill="1" applyBorder="1" applyAlignment="1">
      <alignment horizontal="right" indent="1"/>
    </xf>
    <xf numFmtId="0" fontId="33" fillId="5" borderId="49" xfId="0" applyFont="1" applyFill="1" applyBorder="1" applyAlignment="1" applyProtection="1">
      <alignment horizontal="left" vertical="center" indent="8"/>
      <protection hidden="1"/>
    </xf>
    <xf numFmtId="0" fontId="11" fillId="5" borderId="50" xfId="0" applyFont="1" applyFill="1" applyBorder="1" applyAlignment="1" applyProtection="1">
      <alignment horizontal="left" vertical="center" indent="8"/>
      <protection hidden="1"/>
    </xf>
    <xf numFmtId="0" fontId="11" fillId="5" borderId="51" xfId="0" applyFont="1" applyFill="1" applyBorder="1" applyAlignment="1" applyProtection="1">
      <alignment horizontal="left" vertical="center" indent="8"/>
      <protection hidden="1"/>
    </xf>
    <xf numFmtId="0" fontId="11" fillId="5" borderId="52" xfId="0" applyFont="1" applyFill="1" applyBorder="1" applyAlignment="1" applyProtection="1">
      <alignment horizontal="left" vertical="center" indent="8"/>
      <protection hidden="1"/>
    </xf>
    <xf numFmtId="0" fontId="11" fillId="5" borderId="2" xfId="0" applyFont="1" applyFill="1" applyBorder="1" applyAlignment="1" applyProtection="1">
      <alignment horizontal="left" vertical="center" indent="8"/>
      <protection hidden="1"/>
    </xf>
    <xf numFmtId="0" fontId="11" fillId="5" borderId="53" xfId="0" applyFont="1" applyFill="1" applyBorder="1" applyAlignment="1" applyProtection="1">
      <alignment horizontal="left" vertical="center" indent="8"/>
      <protection hidden="1"/>
    </xf>
    <xf numFmtId="0" fontId="42" fillId="5" borderId="21" xfId="0" applyFont="1" applyFill="1" applyBorder="1" applyAlignment="1" applyProtection="1">
      <alignment horizontal="center" vertical="center"/>
      <protection hidden="1"/>
    </xf>
    <xf numFmtId="0" fontId="46" fillId="5" borderId="1" xfId="0" applyFont="1" applyFill="1" applyBorder="1" applyAlignment="1" applyProtection="1">
      <alignment horizontal="center" vertical="center"/>
      <protection hidden="1"/>
    </xf>
    <xf numFmtId="2" fontId="7" fillId="5" borderId="13" xfId="0" applyNumberFormat="1" applyFont="1" applyFill="1" applyBorder="1" applyAlignment="1" applyProtection="1">
      <alignment horizontal="left" vertical="center" indent="1"/>
      <protection hidden="1"/>
    </xf>
    <xf numFmtId="0" fontId="7" fillId="5" borderId="11" xfId="0" applyFont="1" applyFill="1" applyBorder="1" applyAlignment="1" applyProtection="1">
      <alignment horizontal="left" vertical="center" indent="1"/>
      <protection hidden="1"/>
    </xf>
    <xf numFmtId="0" fontId="7" fillId="5" borderId="11" xfId="0" applyFont="1" applyFill="1" applyBorder="1" applyAlignment="1" applyProtection="1">
      <alignment horizontal="left" indent="1"/>
      <protection hidden="1"/>
    </xf>
    <xf numFmtId="0" fontId="7" fillId="5" borderId="12" xfId="0" applyFont="1" applyFill="1" applyBorder="1" applyAlignment="1" applyProtection="1">
      <alignment horizontal="left" indent="1"/>
      <protection hidden="1"/>
    </xf>
    <xf numFmtId="0" fontId="24" fillId="5" borderId="13" xfId="0" applyFont="1" applyFill="1" applyBorder="1" applyAlignment="1" applyProtection="1">
      <alignment horizontal="left" vertical="top" wrapText="1" indent="2"/>
      <protection hidden="1"/>
    </xf>
    <xf numFmtId="0" fontId="11" fillId="5" borderId="11" xfId="0" applyFont="1" applyFill="1" applyBorder="1" applyAlignment="1" applyProtection="1">
      <alignment horizontal="left" vertical="top" wrapText="1" indent="2"/>
      <protection hidden="1"/>
    </xf>
    <xf numFmtId="0" fontId="18" fillId="5" borderId="11" xfId="0" applyFont="1" applyFill="1" applyBorder="1" applyAlignment="1">
      <alignment horizontal="left" vertical="top" wrapText="1" indent="2"/>
    </xf>
    <xf numFmtId="0" fontId="18" fillId="5" borderId="12" xfId="0" applyFont="1" applyFill="1" applyBorder="1" applyAlignment="1">
      <alignment horizontal="left" vertical="top" wrapText="1" indent="2"/>
    </xf>
    <xf numFmtId="0" fontId="7" fillId="5" borderId="23" xfId="0" applyFont="1" applyFill="1" applyBorder="1" applyAlignment="1" applyProtection="1">
      <alignment horizontal="left" vertical="center" textRotation="90"/>
      <protection hidden="1"/>
    </xf>
    <xf numFmtId="0" fontId="7" fillId="5" borderId="56" xfId="0" applyFont="1" applyFill="1" applyBorder="1" applyAlignment="1" applyProtection="1">
      <alignment horizontal="left" vertical="center" textRotation="90"/>
      <protection hidden="1"/>
    </xf>
    <xf numFmtId="0" fontId="7" fillId="5" borderId="41" xfId="0" applyFont="1" applyFill="1" applyBorder="1" applyAlignment="1" applyProtection="1">
      <alignment horizontal="left" vertical="center" textRotation="90"/>
      <protection hidden="1"/>
    </xf>
    <xf numFmtId="2" fontId="42" fillId="5" borderId="21" xfId="0" applyNumberFormat="1" applyFont="1" applyFill="1" applyBorder="1" applyAlignment="1" applyProtection="1">
      <alignment horizontal="center" vertical="center"/>
      <protection hidden="1"/>
    </xf>
    <xf numFmtId="0" fontId="42" fillId="5" borderId="1" xfId="0" applyFont="1" applyFill="1" applyBorder="1" applyAlignment="1" applyProtection="1">
      <alignment horizontal="center" vertical="center"/>
      <protection hidden="1"/>
    </xf>
    <xf numFmtId="0" fontId="10" fillId="2" borderId="51" xfId="0" applyFont="1" applyFill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protection hidden="1"/>
    </xf>
    <xf numFmtId="0" fontId="11" fillId="0" borderId="64" xfId="0" applyFont="1" applyBorder="1" applyAlignment="1" applyProtection="1">
      <protection hidden="1"/>
    </xf>
    <xf numFmtId="0" fontId="13" fillId="4" borderId="58" xfId="0" applyFont="1" applyFill="1" applyBorder="1" applyAlignment="1" applyProtection="1">
      <alignment horizontal="left" vertical="center" indent="1"/>
      <protection hidden="1"/>
    </xf>
    <xf numFmtId="0" fontId="11" fillId="4" borderId="11" xfId="0" applyFont="1" applyFill="1" applyBorder="1" applyAlignment="1" applyProtection="1">
      <alignment horizontal="left" indent="1"/>
      <protection hidden="1"/>
    </xf>
    <xf numFmtId="0" fontId="11" fillId="4" borderId="12" xfId="0" applyFont="1" applyFill="1" applyBorder="1" applyAlignment="1" applyProtection="1">
      <alignment horizontal="left" indent="1"/>
      <protection hidden="1"/>
    </xf>
    <xf numFmtId="2" fontId="20" fillId="5" borderId="59" xfId="0" applyNumberFormat="1" applyFont="1" applyFill="1" applyBorder="1" applyAlignment="1" applyProtection="1">
      <alignment horizontal="center" vertical="center"/>
      <protection hidden="1"/>
    </xf>
    <xf numFmtId="0" fontId="11" fillId="5" borderId="60" xfId="0" applyFont="1" applyFill="1" applyBorder="1" applyAlignment="1" applyProtection="1">
      <protection hidden="1"/>
    </xf>
    <xf numFmtId="2" fontId="20" fillId="5" borderId="22" xfId="0" applyNumberFormat="1" applyFont="1" applyFill="1" applyBorder="1" applyAlignment="1" applyProtection="1">
      <alignment horizontal="center" vertical="center"/>
      <protection hidden="1"/>
    </xf>
    <xf numFmtId="0" fontId="11" fillId="5" borderId="8" xfId="0" applyFont="1" applyFill="1" applyBorder="1" applyAlignment="1" applyProtection="1">
      <protection hidden="1"/>
    </xf>
    <xf numFmtId="0" fontId="7" fillId="2" borderId="13" xfId="0" applyFont="1" applyFill="1" applyBorder="1" applyAlignment="1" applyProtection="1">
      <alignment horizontal="left" vertical="center" textRotation="90"/>
      <protection hidden="1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2" fillId="9" borderId="45" xfId="0" applyFont="1" applyFill="1" applyBorder="1" applyAlignment="1" applyProtection="1">
      <alignment horizontal="left" vertical="center" wrapText="1" indent="1"/>
      <protection locked="0"/>
    </xf>
    <xf numFmtId="0" fontId="22" fillId="9" borderId="45" xfId="0" applyFont="1" applyFill="1" applyBorder="1" applyAlignment="1" applyProtection="1">
      <alignment horizontal="left" vertical="center" wrapText="1" indent="1"/>
      <protection locked="0"/>
    </xf>
    <xf numFmtId="0" fontId="12" fillId="9" borderId="45" xfId="0" applyFont="1" applyFill="1" applyBorder="1" applyAlignment="1" applyProtection="1">
      <alignment horizontal="left" vertical="center" wrapText="1" indent="1"/>
      <protection hidden="1"/>
    </xf>
    <xf numFmtId="0" fontId="28" fillId="9" borderId="45" xfId="0" applyFont="1" applyFill="1" applyBorder="1" applyAlignment="1">
      <alignment horizontal="left" vertical="center" wrapText="1" indent="1"/>
    </xf>
    <xf numFmtId="0" fontId="9" fillId="4" borderId="4" xfId="0" applyFont="1" applyFill="1" applyBorder="1" applyAlignment="1" applyProtection="1">
      <alignment horizontal="right" vertical="center" indent="1"/>
      <protection hidden="1"/>
    </xf>
    <xf numFmtId="0" fontId="18" fillId="4" borderId="31" xfId="0" applyFont="1" applyFill="1" applyBorder="1" applyAlignment="1">
      <alignment horizontal="right" vertical="center" indent="1"/>
    </xf>
    <xf numFmtId="0" fontId="9" fillId="4" borderId="47" xfId="0" applyFont="1" applyFill="1" applyBorder="1" applyAlignment="1" applyProtection="1">
      <alignment horizontal="right" vertical="center" indent="1"/>
      <protection hidden="1"/>
    </xf>
    <xf numFmtId="0" fontId="18" fillId="4" borderId="48" xfId="0" applyFont="1" applyFill="1" applyBorder="1" applyAlignment="1">
      <alignment horizontal="right" vertical="center" indent="1"/>
    </xf>
    <xf numFmtId="0" fontId="9" fillId="4" borderId="2" xfId="0" applyFont="1" applyFill="1" applyBorder="1" applyAlignment="1" applyProtection="1">
      <alignment horizontal="right" vertical="center" indent="1"/>
      <protection hidden="1"/>
    </xf>
    <xf numFmtId="0" fontId="18" fillId="4" borderId="32" xfId="0" applyFont="1" applyFill="1" applyBorder="1" applyAlignment="1">
      <alignment horizontal="right" vertical="center" indent="1"/>
    </xf>
    <xf numFmtId="2" fontId="8" fillId="5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12" xfId="0" applyFont="1" applyBorder="1" applyAlignment="1">
      <alignment horizontal="center" vertical="center"/>
    </xf>
    <xf numFmtId="1" fontId="13" fillId="4" borderId="37" xfId="0" applyNumberFormat="1" applyFont="1" applyFill="1" applyBorder="1" applyAlignment="1" applyProtection="1">
      <alignment horizontal="center" vertical="center"/>
      <protection hidden="1"/>
    </xf>
    <xf numFmtId="0" fontId="18" fillId="0" borderId="24" xfId="0" applyFont="1" applyBorder="1" applyAlignment="1"/>
  </cellXfs>
  <cellStyles count="1">
    <cellStyle name="Standard" xfId="0" builtinId="0"/>
  </cellStyles>
  <dxfs count="24"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9" defaultPivotStyle="PivotStyleLight16"/>
  <colors>
    <mruColors>
      <color rgb="FF00FFFF"/>
      <color rgb="FFFF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20" lockText="1" noThreeD="1"/>
</file>

<file path=xl/ctrlProps/ctrlProp2.xml><?xml version="1.0" encoding="utf-8"?>
<formControlPr xmlns="http://schemas.microsoft.com/office/spreadsheetml/2009/9/main" objectType="CheckBox" fmlaLink="$K$21" lockText="1" noThreeD="1"/>
</file>

<file path=xl/ctrlProps/ctrlProp3.xml><?xml version="1.0" encoding="utf-8"?>
<formControlPr xmlns="http://schemas.microsoft.com/office/spreadsheetml/2009/9/main" objectType="CheckBox" fmlaLink="$K$22" lockText="1" noThreeD="1"/>
</file>

<file path=xl/ctrlProps/ctrlProp4.xml><?xml version="1.0" encoding="utf-8"?>
<formControlPr xmlns="http://schemas.microsoft.com/office/spreadsheetml/2009/9/main" objectType="CheckBox" checked="Checked" fmlaLink="$K$23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hyperlink" Target="http://www.pooldoktor.at/images/anleitungen/heizung/waermetauscher_big_hwt.jpg" TargetMode="External"/><Relationship Id="rId7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hyperlink" Target="http://www.pooldoktor.at/images/anleitungen/heizung/waermetauscher122_big.jpg" TargetMode="External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235324</xdr:colOff>
      <xdr:row>34</xdr:row>
      <xdr:rowOff>235323</xdr:rowOff>
    </xdr:from>
    <xdr:to>
      <xdr:col>19</xdr:col>
      <xdr:colOff>273424</xdr:colOff>
      <xdr:row>47</xdr:row>
      <xdr:rowOff>191620</xdr:rowOff>
    </xdr:to>
    <xdr:pic>
      <xdr:nvPicPr>
        <xdr:cNvPr id="1207" name="Picture 165" descr="http://www.pooldoktor.at/images/anleitungen/heizung/POOLRIPP/poolripp_heizung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4236" y="10443882"/>
          <a:ext cx="6134100" cy="3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63</xdr:row>
      <xdr:rowOff>0</xdr:rowOff>
    </xdr:from>
    <xdr:to>
      <xdr:col>17</xdr:col>
      <xdr:colOff>0</xdr:colOff>
      <xdr:row>79</xdr:row>
      <xdr:rowOff>163045</xdr:rowOff>
    </xdr:to>
    <xdr:pic>
      <xdr:nvPicPr>
        <xdr:cNvPr id="1208" name="Picture 166" descr="http://www.pooldoktor.at/images/anleitungen/heizung/waermepumpe_premium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0" y="17697450"/>
          <a:ext cx="3810000" cy="402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493059</xdr:colOff>
      <xdr:row>88</xdr:row>
      <xdr:rowOff>98612</xdr:rowOff>
    </xdr:from>
    <xdr:to>
      <xdr:col>13</xdr:col>
      <xdr:colOff>245409</xdr:colOff>
      <xdr:row>91</xdr:row>
      <xdr:rowOff>84044</xdr:rowOff>
    </xdr:to>
    <xdr:pic>
      <xdr:nvPicPr>
        <xdr:cNvPr id="1209" name="Picture 167" descr="http://www.pooldoktor.at/images/anleitungen/heizung/s_waermetauscher.jpg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1971" y="23630965"/>
          <a:ext cx="1276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224118</xdr:colOff>
      <xdr:row>96</xdr:row>
      <xdr:rowOff>45944</xdr:rowOff>
    </xdr:from>
    <xdr:to>
      <xdr:col>20</xdr:col>
      <xdr:colOff>33618</xdr:colOff>
      <xdr:row>114</xdr:row>
      <xdr:rowOff>212911</xdr:rowOff>
    </xdr:to>
    <xdr:pic>
      <xdr:nvPicPr>
        <xdr:cNvPr id="1210" name="Picture 168" descr="http://www.pooldoktor.at/images/anleitungen/heizung/Anschlussschema_Heatline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3030" y="25371238"/>
          <a:ext cx="6667500" cy="460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493058</xdr:colOff>
      <xdr:row>92</xdr:row>
      <xdr:rowOff>78442</xdr:rowOff>
    </xdr:from>
    <xdr:to>
      <xdr:col>13</xdr:col>
      <xdr:colOff>254933</xdr:colOff>
      <xdr:row>94</xdr:row>
      <xdr:rowOff>58831</xdr:rowOff>
    </xdr:to>
    <xdr:pic>
      <xdr:nvPicPr>
        <xdr:cNvPr id="1211" name="Picture 169" descr="http://www.pooldoktor.at/images/anleitungen/heizung/waermetauscher2.jpg">
          <a:hlinkClick xmlns:r="http://schemas.openxmlformats.org/officeDocument/2006/relationships" r:id="rId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1970" y="24440030"/>
          <a:ext cx="1285875" cy="451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414617</xdr:colOff>
      <xdr:row>125</xdr:row>
      <xdr:rowOff>265580</xdr:rowOff>
    </xdr:from>
    <xdr:to>
      <xdr:col>15</xdr:col>
      <xdr:colOff>224117</xdr:colOff>
      <xdr:row>130</xdr:row>
      <xdr:rowOff>158564</xdr:rowOff>
    </xdr:to>
    <xdr:pic>
      <xdr:nvPicPr>
        <xdr:cNvPr id="1212" name="Picture 167" descr="http://www.pooldoktor.at/images/anleitungen/heizung/ewt_heizung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3529" y="32930727"/>
          <a:ext cx="2857500" cy="1461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19</xdr:row>
          <xdr:rowOff>47625</xdr:rowOff>
        </xdr:from>
        <xdr:to>
          <xdr:col>4</xdr:col>
          <xdr:colOff>295275</xdr:colOff>
          <xdr:row>19</xdr:row>
          <xdr:rowOff>266700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20</xdr:row>
          <xdr:rowOff>47625</xdr:rowOff>
        </xdr:from>
        <xdr:to>
          <xdr:col>4</xdr:col>
          <xdr:colOff>295275</xdr:colOff>
          <xdr:row>20</xdr:row>
          <xdr:rowOff>266700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47625</xdr:rowOff>
        </xdr:from>
        <xdr:to>
          <xdr:col>4</xdr:col>
          <xdr:colOff>295275</xdr:colOff>
          <xdr:row>21</xdr:row>
          <xdr:rowOff>266700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22</xdr:row>
          <xdr:rowOff>47625</xdr:rowOff>
        </xdr:from>
        <xdr:to>
          <xdr:col>4</xdr:col>
          <xdr:colOff>295275</xdr:colOff>
          <xdr:row>22</xdr:row>
          <xdr:rowOff>266700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oldoktor.at/technik_treppen.ht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3"/>
  <sheetViews>
    <sheetView tabSelected="1" zoomScale="85" zoomScaleNormal="85" workbookViewId="0">
      <selection activeCell="O5" sqref="O5"/>
    </sheetView>
  </sheetViews>
  <sheetFormatPr baseColWidth="10" defaultRowHeight="14.25" x14ac:dyDescent="0.2"/>
  <cols>
    <col min="1" max="1" width="9.7109375" style="4" customWidth="1"/>
    <col min="2" max="2" width="68" style="5" customWidth="1"/>
    <col min="3" max="3" width="12.5703125" style="4" customWidth="1"/>
    <col min="4" max="4" width="12.85546875" style="4" customWidth="1"/>
    <col min="5" max="5" width="14.28515625" style="4" customWidth="1"/>
    <col min="6" max="6" width="12.5703125" style="4" customWidth="1"/>
    <col min="7" max="7" width="10" style="1" customWidth="1"/>
    <col min="8" max="8" width="10.5703125" style="1" customWidth="1"/>
    <col min="9" max="9" width="2.85546875" style="4" customWidth="1"/>
    <col min="10" max="10" width="55.140625" style="112" customWidth="1"/>
    <col min="11" max="11" width="0" style="4" hidden="1" customWidth="1"/>
    <col min="12" max="16384" width="11.42578125" style="4"/>
  </cols>
  <sheetData>
    <row r="1" spans="1:10" ht="55.5" customHeight="1" thickBot="1" x14ac:dyDescent="0.25">
      <c r="A1" s="447" t="s">
        <v>202</v>
      </c>
      <c r="B1" s="448"/>
      <c r="C1" s="448"/>
      <c r="D1" s="448"/>
      <c r="E1" s="448"/>
      <c r="F1" s="448"/>
      <c r="G1" s="449"/>
      <c r="H1" s="450"/>
      <c r="J1" s="123"/>
    </row>
    <row r="2" spans="1:10" ht="15.75" customHeight="1" thickBot="1" x14ac:dyDescent="0.25">
      <c r="A2" s="456"/>
      <c r="B2" s="457"/>
      <c r="C2" s="457"/>
      <c r="D2" s="457"/>
      <c r="E2" s="457"/>
      <c r="F2" s="457"/>
      <c r="G2" s="457"/>
      <c r="H2" s="458"/>
      <c r="J2" s="124"/>
    </row>
    <row r="3" spans="1:10" ht="30" customHeight="1" thickBot="1" x14ac:dyDescent="0.25">
      <c r="A3" s="267" t="s">
        <v>28</v>
      </c>
      <c r="B3" s="459" t="s">
        <v>82</v>
      </c>
      <c r="C3" s="460"/>
      <c r="D3" s="460"/>
      <c r="E3" s="460"/>
      <c r="F3" s="460"/>
      <c r="G3" s="460"/>
      <c r="H3" s="461"/>
      <c r="J3" s="124"/>
    </row>
    <row r="4" spans="1:10" ht="18" customHeight="1" x14ac:dyDescent="0.25">
      <c r="A4" s="435" t="s">
        <v>111</v>
      </c>
      <c r="B4" s="436"/>
      <c r="C4" s="441" t="s">
        <v>7</v>
      </c>
      <c r="D4" s="441"/>
      <c r="E4" s="454">
        <f>SUM(G7:G13)</f>
        <v>48</v>
      </c>
      <c r="F4" s="454" t="s">
        <v>9</v>
      </c>
      <c r="G4" s="462" t="s">
        <v>24</v>
      </c>
      <c r="H4" s="464" t="s">
        <v>25</v>
      </c>
      <c r="J4" s="125" t="s">
        <v>126</v>
      </c>
    </row>
    <row r="5" spans="1:10" ht="18" customHeight="1" x14ac:dyDescent="0.2">
      <c r="A5" s="437"/>
      <c r="B5" s="438"/>
      <c r="C5" s="442"/>
      <c r="D5" s="442"/>
      <c r="E5" s="455"/>
      <c r="F5" s="442"/>
      <c r="G5" s="463"/>
      <c r="H5" s="465"/>
      <c r="J5" s="126"/>
    </row>
    <row r="6" spans="1:10" ht="24.95" customHeight="1" thickBot="1" x14ac:dyDescent="0.25">
      <c r="A6" s="439"/>
      <c r="B6" s="440"/>
      <c r="C6" s="33" t="s">
        <v>5</v>
      </c>
      <c r="D6" s="33" t="s">
        <v>1</v>
      </c>
      <c r="E6" s="33" t="s">
        <v>114</v>
      </c>
      <c r="F6" s="21" t="s">
        <v>57</v>
      </c>
      <c r="G6" s="25">
        <f>SUM(G7:G13)</f>
        <v>48</v>
      </c>
      <c r="H6" s="26">
        <f>SUM(H7:H13)</f>
        <v>32</v>
      </c>
      <c r="J6" s="126"/>
    </row>
    <row r="7" spans="1:10" ht="24.95" customHeight="1" x14ac:dyDescent="0.2">
      <c r="A7" s="451" t="s">
        <v>121</v>
      </c>
      <c r="B7" s="34" t="s">
        <v>183</v>
      </c>
      <c r="C7" s="24" t="s">
        <v>6</v>
      </c>
      <c r="D7" s="143"/>
      <c r="E7" s="144"/>
      <c r="F7" s="99" t="s">
        <v>0</v>
      </c>
      <c r="G7" s="22" t="str">
        <f>IF(D7="","",(H7*E7))</f>
        <v/>
      </c>
      <c r="H7" s="23" t="str">
        <f>IF(D7="","",POWER(D7/2,2)*PI())</f>
        <v/>
      </c>
      <c r="J7" s="469" t="s">
        <v>199</v>
      </c>
    </row>
    <row r="8" spans="1:10" ht="24.95" customHeight="1" x14ac:dyDescent="0.2">
      <c r="A8" s="452"/>
      <c r="B8" s="34" t="s">
        <v>184</v>
      </c>
      <c r="C8" s="136"/>
      <c r="D8" s="137"/>
      <c r="E8" s="138"/>
      <c r="F8" s="99" t="s">
        <v>2</v>
      </c>
      <c r="G8" s="22" t="str">
        <f>IF(C8="","",H8*E8)</f>
        <v/>
      </c>
      <c r="H8" s="23" t="str">
        <f>IF(C8="","",(POWER(D8/2,2)*PI())+(C8-D8)*D8)</f>
        <v/>
      </c>
      <c r="J8" s="470"/>
    </row>
    <row r="9" spans="1:10" ht="24.95" customHeight="1" x14ac:dyDescent="0.2">
      <c r="A9" s="452"/>
      <c r="B9" s="34" t="s">
        <v>185</v>
      </c>
      <c r="C9" s="136">
        <v>8</v>
      </c>
      <c r="D9" s="137">
        <v>4</v>
      </c>
      <c r="E9" s="138">
        <v>1.5</v>
      </c>
      <c r="F9" s="99" t="s">
        <v>3</v>
      </c>
      <c r="G9" s="22">
        <f>IF(C9="","",C9*D9*E9)</f>
        <v>48</v>
      </c>
      <c r="H9" s="23">
        <f>IF(C9="","",C9*D9)</f>
        <v>32</v>
      </c>
      <c r="J9" s="126"/>
    </row>
    <row r="10" spans="1:10" ht="24.95" customHeight="1" thickBot="1" x14ac:dyDescent="0.25">
      <c r="A10" s="452"/>
      <c r="B10" s="34" t="s">
        <v>186</v>
      </c>
      <c r="C10" s="139"/>
      <c r="D10" s="140"/>
      <c r="E10" s="141"/>
      <c r="F10" s="99" t="s">
        <v>4</v>
      </c>
      <c r="G10" s="22" t="str">
        <f>IF(C10="","",((C10-(D10/2))*D10)*E10 +((D10/2)*(D10/2)*3.14*E10/2))</f>
        <v/>
      </c>
      <c r="H10" s="23" t="str">
        <f>IF(C10="","",(C10-D10/2)*D10+((D10/2)*3.14))</f>
        <v/>
      </c>
      <c r="J10" s="126"/>
    </row>
    <row r="11" spans="1:10" ht="24.95" customHeight="1" x14ac:dyDescent="0.2">
      <c r="A11" s="452"/>
      <c r="B11" s="134" t="s">
        <v>187</v>
      </c>
      <c r="C11" s="142"/>
      <c r="D11" s="143"/>
      <c r="E11" s="144"/>
      <c r="F11" s="99" t="s">
        <v>0</v>
      </c>
      <c r="G11" s="22" t="str">
        <f>IF(C11="","",(C11/2*3.14*E11)/2)</f>
        <v/>
      </c>
      <c r="H11" s="23" t="str">
        <f>IF(C11="","",C11/2*C11/2*3.14)</f>
        <v/>
      </c>
      <c r="J11" s="126"/>
    </row>
    <row r="12" spans="1:10" ht="24.95" customHeight="1" x14ac:dyDescent="0.2">
      <c r="A12" s="452"/>
      <c r="B12" s="134" t="s">
        <v>198</v>
      </c>
      <c r="C12" s="136"/>
      <c r="D12" s="137"/>
      <c r="E12" s="138"/>
      <c r="F12" s="99" t="s">
        <v>3</v>
      </c>
      <c r="G12" s="22" t="str">
        <f>IF(C12="","",C12*D12/2*E12)</f>
        <v/>
      </c>
      <c r="H12" s="23" t="str">
        <f>IF(C12="","",C12*D12)</f>
        <v/>
      </c>
      <c r="J12" s="126"/>
    </row>
    <row r="13" spans="1:10" ht="24.95" customHeight="1" thickBot="1" x14ac:dyDescent="0.25">
      <c r="A13" s="453"/>
      <c r="B13" s="260" t="s">
        <v>188</v>
      </c>
      <c r="C13" s="139"/>
      <c r="D13" s="140"/>
      <c r="E13" s="141"/>
      <c r="F13" s="261" t="s">
        <v>0</v>
      </c>
      <c r="G13" s="262" t="str">
        <f>IF(C13="","",(C13/2*3.14*E13)/2)</f>
        <v/>
      </c>
      <c r="H13" s="263" t="str">
        <f>IF(C13="","",C13/2*C13/2*3.14)</f>
        <v/>
      </c>
      <c r="J13" s="126"/>
    </row>
    <row r="14" spans="1:10" ht="15" customHeight="1" thickBot="1" x14ac:dyDescent="0.25">
      <c r="A14" s="466"/>
      <c r="B14" s="467"/>
      <c r="C14" s="467"/>
      <c r="D14" s="467"/>
      <c r="E14" s="467"/>
      <c r="F14" s="467"/>
      <c r="G14" s="467"/>
      <c r="H14" s="468"/>
      <c r="J14" s="126"/>
    </row>
    <row r="15" spans="1:10" ht="24.95" customHeight="1" thickBot="1" x14ac:dyDescent="0.25">
      <c r="A15" s="266" t="s">
        <v>29</v>
      </c>
      <c r="B15" s="109" t="s">
        <v>113</v>
      </c>
      <c r="C15" s="386">
        <v>2</v>
      </c>
      <c r="D15" s="387"/>
      <c r="E15" s="443" t="s">
        <v>71</v>
      </c>
      <c r="F15" s="444"/>
      <c r="G15" s="445"/>
      <c r="H15" s="446"/>
      <c r="J15" s="471" t="s">
        <v>174</v>
      </c>
    </row>
    <row r="16" spans="1:10" s="6" customFormat="1" ht="24.95" customHeight="1" x14ac:dyDescent="0.25">
      <c r="A16" s="392" t="s">
        <v>53</v>
      </c>
      <c r="B16" s="393"/>
      <c r="C16" s="100">
        <f>E4</f>
        <v>48</v>
      </c>
      <c r="D16" s="101" t="s">
        <v>9</v>
      </c>
      <c r="E16" s="100" t="s">
        <v>50</v>
      </c>
      <c r="F16" s="102" t="s">
        <v>49</v>
      </c>
      <c r="G16" s="103"/>
      <c r="H16" s="104"/>
      <c r="J16" s="472"/>
    </row>
    <row r="17" spans="1:11" s="6" customFormat="1" ht="24.95" customHeight="1" thickBot="1" x14ac:dyDescent="0.3">
      <c r="A17" s="394" t="s">
        <v>53</v>
      </c>
      <c r="B17" s="395"/>
      <c r="C17" s="105">
        <f>C16*F16</f>
        <v>55.679999999999993</v>
      </c>
      <c r="D17" s="106" t="s">
        <v>8</v>
      </c>
      <c r="E17" s="106" t="s">
        <v>85</v>
      </c>
      <c r="F17" s="110">
        <f>C15</f>
        <v>2</v>
      </c>
      <c r="G17" s="283">
        <f>C17*C15</f>
        <v>111.35999999999999</v>
      </c>
      <c r="H17" s="284" t="s">
        <v>84</v>
      </c>
      <c r="J17" s="127"/>
    </row>
    <row r="18" spans="1:11" ht="15" customHeight="1" thickBot="1" x14ac:dyDescent="0.25">
      <c r="A18" s="422"/>
      <c r="B18" s="423"/>
      <c r="C18" s="423"/>
      <c r="D18" s="423"/>
      <c r="E18" s="423"/>
      <c r="F18" s="423"/>
      <c r="G18" s="423"/>
      <c r="H18" s="424"/>
      <c r="J18" s="126"/>
    </row>
    <row r="19" spans="1:11" ht="24.95" customHeight="1" thickBot="1" x14ac:dyDescent="0.25">
      <c r="A19" s="265" t="s">
        <v>37</v>
      </c>
      <c r="B19" s="264" t="s">
        <v>112</v>
      </c>
      <c r="C19" s="479" t="s">
        <v>65</v>
      </c>
      <c r="D19" s="480"/>
      <c r="E19" s="98" t="s">
        <v>177</v>
      </c>
      <c r="F19" s="111" t="s">
        <v>48</v>
      </c>
      <c r="G19" s="425" t="s">
        <v>178</v>
      </c>
      <c r="H19" s="426"/>
      <c r="J19" s="471" t="s">
        <v>173</v>
      </c>
    </row>
    <row r="20" spans="1:11" ht="24.95" customHeight="1" thickBot="1" x14ac:dyDescent="0.3">
      <c r="A20" s="477" t="s">
        <v>150</v>
      </c>
      <c r="B20" s="478"/>
      <c r="C20" s="479">
        <v>1</v>
      </c>
      <c r="D20" s="480"/>
      <c r="E20" s="276" t="str">
        <f>IF(K20=TRUE,"JA","")</f>
        <v/>
      </c>
      <c r="F20" s="145" t="str">
        <f>IF(E20="JA",C20,"")</f>
        <v/>
      </c>
      <c r="G20" s="481" t="str">
        <f>IF(F20="","",$G$17*C20)</f>
        <v/>
      </c>
      <c r="H20" s="482"/>
      <c r="J20" s="472"/>
      <c r="K20" s="4" t="b">
        <v>0</v>
      </c>
    </row>
    <row r="21" spans="1:11" ht="24.95" customHeight="1" thickBot="1" x14ac:dyDescent="0.3">
      <c r="A21" s="473" t="s">
        <v>168</v>
      </c>
      <c r="B21" s="474"/>
      <c r="C21" s="479">
        <v>0.8</v>
      </c>
      <c r="D21" s="480"/>
      <c r="E21" s="276" t="str">
        <f>IF(K21=TRUE,"JA","")</f>
        <v/>
      </c>
      <c r="F21" s="145" t="str">
        <f>IF(E21="JA",C21,"")</f>
        <v/>
      </c>
      <c r="G21" s="481" t="str">
        <f>IF(F21="","",$G$17*C21)</f>
        <v/>
      </c>
      <c r="H21" s="482"/>
      <c r="J21" s="133" t="s">
        <v>175</v>
      </c>
      <c r="K21" s="4" t="b">
        <v>0</v>
      </c>
    </row>
    <row r="22" spans="1:11" ht="24.95" customHeight="1" thickBot="1" x14ac:dyDescent="0.3">
      <c r="A22" s="473" t="s">
        <v>182</v>
      </c>
      <c r="B22" s="474"/>
      <c r="C22" s="479">
        <v>0.75</v>
      </c>
      <c r="D22" s="480"/>
      <c r="E22" s="276" t="str">
        <f>IF(K22=TRUE,"JA","")</f>
        <v/>
      </c>
      <c r="F22" s="145" t="str">
        <f>IF(E22="JA",C22,"")</f>
        <v/>
      </c>
      <c r="G22" s="481" t="str">
        <f>IF(F22="","",$G$17*C22)</f>
        <v/>
      </c>
      <c r="H22" s="482"/>
      <c r="J22" s="126" t="s">
        <v>127</v>
      </c>
      <c r="K22" s="4" t="b">
        <v>0</v>
      </c>
    </row>
    <row r="23" spans="1:11" ht="24.95" customHeight="1" thickBot="1" x14ac:dyDescent="0.3">
      <c r="A23" s="475" t="s">
        <v>169</v>
      </c>
      <c r="B23" s="476"/>
      <c r="C23" s="479">
        <v>0.65</v>
      </c>
      <c r="D23" s="480"/>
      <c r="E23" s="276" t="str">
        <f>IF(K23=TRUE,"JA","")</f>
        <v>JA</v>
      </c>
      <c r="F23" s="145">
        <f>IF(E23="JA",C23,"")</f>
        <v>0.65</v>
      </c>
      <c r="G23" s="481">
        <f>IF(F23="","",$G$17*C23)</f>
        <v>72.383999999999986</v>
      </c>
      <c r="H23" s="482"/>
      <c r="J23" s="271" t="s">
        <v>128</v>
      </c>
      <c r="K23" s="4" t="b">
        <v>1</v>
      </c>
    </row>
    <row r="24" spans="1:11" ht="20.100000000000001" customHeight="1" thickBot="1" x14ac:dyDescent="0.25">
      <c r="A24" s="7"/>
      <c r="B24" s="8"/>
      <c r="C24" s="9"/>
      <c r="D24" s="9"/>
      <c r="E24" s="10"/>
      <c r="F24" s="11"/>
      <c r="G24" s="2"/>
      <c r="J24" s="270"/>
    </row>
    <row r="25" spans="1:11" ht="30" customHeight="1" thickBot="1" x14ac:dyDescent="0.35">
      <c r="A25" s="244">
        <v>1</v>
      </c>
      <c r="B25" s="398" t="s">
        <v>189</v>
      </c>
      <c r="C25" s="399"/>
      <c r="D25" s="399"/>
      <c r="E25" s="399"/>
      <c r="F25" s="399"/>
      <c r="G25" s="400" t="s">
        <v>64</v>
      </c>
      <c r="H25" s="401"/>
      <c r="J25" s="275" t="s">
        <v>203</v>
      </c>
    </row>
    <row r="26" spans="1:11" ht="24.95" customHeight="1" thickBot="1" x14ac:dyDescent="0.25">
      <c r="A26" s="390" t="s">
        <v>67</v>
      </c>
      <c r="B26" s="391"/>
      <c r="C26" s="146" t="s">
        <v>31</v>
      </c>
      <c r="D26" s="147" t="s">
        <v>32</v>
      </c>
      <c r="E26" s="147" t="s">
        <v>46</v>
      </c>
      <c r="F26" s="147" t="s">
        <v>47</v>
      </c>
      <c r="G26" s="402"/>
      <c r="H26" s="403"/>
      <c r="J26" s="295" t="s">
        <v>129</v>
      </c>
    </row>
    <row r="27" spans="1:11" ht="24.95" customHeight="1" x14ac:dyDescent="0.2">
      <c r="A27" s="408" t="s">
        <v>110</v>
      </c>
      <c r="B27" s="409"/>
      <c r="C27" s="148" t="s">
        <v>123</v>
      </c>
      <c r="D27" s="149">
        <v>1.1499999999999999</v>
      </c>
      <c r="E27" s="149">
        <v>1.1499999999999999</v>
      </c>
      <c r="F27" s="149">
        <v>1.17</v>
      </c>
      <c r="G27" s="402"/>
      <c r="H27" s="403"/>
      <c r="J27" s="296"/>
    </row>
    <row r="28" spans="1:11" ht="24.95" customHeight="1" x14ac:dyDescent="0.2">
      <c r="A28" s="396" t="s">
        <v>115</v>
      </c>
      <c r="B28" s="397"/>
      <c r="C28" s="150" t="s">
        <v>123</v>
      </c>
      <c r="D28" s="151">
        <v>1</v>
      </c>
      <c r="E28" s="151">
        <v>1.08</v>
      </c>
      <c r="F28" s="151">
        <v>1.23</v>
      </c>
      <c r="G28" s="402"/>
      <c r="H28" s="403"/>
      <c r="J28" s="296"/>
    </row>
    <row r="29" spans="1:11" ht="24.95" customHeight="1" thickBot="1" x14ac:dyDescent="0.25">
      <c r="A29" s="388" t="s">
        <v>116</v>
      </c>
      <c r="B29" s="389"/>
      <c r="C29" s="152" t="s">
        <v>123</v>
      </c>
      <c r="D29" s="153">
        <v>1.23</v>
      </c>
      <c r="E29" s="153">
        <v>1.32</v>
      </c>
      <c r="F29" s="153">
        <v>1.42</v>
      </c>
      <c r="G29" s="402"/>
      <c r="H29" s="403"/>
      <c r="J29" s="130"/>
    </row>
    <row r="30" spans="1:11" ht="15" customHeight="1" thickBot="1" x14ac:dyDescent="0.25">
      <c r="A30" s="154"/>
      <c r="B30" s="155"/>
      <c r="C30" s="156"/>
      <c r="D30" s="156"/>
      <c r="E30" s="157"/>
      <c r="F30" s="158" t="s">
        <v>144</v>
      </c>
      <c r="G30" s="404"/>
      <c r="H30" s="403"/>
      <c r="J30" s="130"/>
    </row>
    <row r="31" spans="1:11" ht="24.95" customHeight="1" thickBot="1" x14ac:dyDescent="0.25">
      <c r="A31" s="415" t="s">
        <v>124</v>
      </c>
      <c r="B31" s="416"/>
      <c r="C31" s="417">
        <v>1.08</v>
      </c>
      <c r="D31" s="418"/>
      <c r="E31" s="413" t="s">
        <v>125</v>
      </c>
      <c r="F31" s="414"/>
      <c r="G31" s="404"/>
      <c r="H31" s="403"/>
      <c r="J31" s="133" t="s">
        <v>176</v>
      </c>
    </row>
    <row r="32" spans="1:11" ht="15" customHeight="1" x14ac:dyDescent="0.2">
      <c r="A32" s="159"/>
      <c r="B32" s="160"/>
      <c r="C32" s="161"/>
      <c r="D32" s="161"/>
      <c r="E32" s="162"/>
      <c r="F32" s="160" t="s">
        <v>53</v>
      </c>
      <c r="G32" s="404"/>
      <c r="H32" s="403"/>
      <c r="J32" s="130"/>
    </row>
    <row r="33" spans="1:12" ht="20.100000000000001" customHeight="1" x14ac:dyDescent="0.2">
      <c r="A33" s="290" t="s">
        <v>51</v>
      </c>
      <c r="B33" s="407"/>
      <c r="C33" s="163">
        <f>G17</f>
        <v>111.35999999999999</v>
      </c>
      <c r="D33" s="164" t="s">
        <v>8</v>
      </c>
      <c r="E33" s="165">
        <f>E4</f>
        <v>48</v>
      </c>
      <c r="F33" s="166" t="s">
        <v>34</v>
      </c>
      <c r="G33" s="404"/>
      <c r="H33" s="403"/>
      <c r="J33" s="295" t="s">
        <v>172</v>
      </c>
    </row>
    <row r="34" spans="1:12" ht="20.100000000000001" customHeight="1" x14ac:dyDescent="0.2">
      <c r="A34" s="290" t="s">
        <v>51</v>
      </c>
      <c r="B34" s="407"/>
      <c r="C34" s="167">
        <f>SUM(F20:F23)</f>
        <v>0.65</v>
      </c>
      <c r="D34" s="168" t="s">
        <v>33</v>
      </c>
      <c r="E34" s="169">
        <f>C15</f>
        <v>2</v>
      </c>
      <c r="F34" s="170" t="s">
        <v>52</v>
      </c>
      <c r="G34" s="404"/>
      <c r="H34" s="403"/>
      <c r="J34" s="295"/>
    </row>
    <row r="35" spans="1:12" ht="20.100000000000001" customHeight="1" x14ac:dyDescent="0.2">
      <c r="A35" s="290" t="s">
        <v>143</v>
      </c>
      <c r="B35" s="407"/>
      <c r="C35" s="171">
        <f>SUM(G20:G23)*F36</f>
        <v>78.174719999999994</v>
      </c>
      <c r="D35" s="172" t="s">
        <v>8</v>
      </c>
      <c r="E35" s="173" t="s">
        <v>120</v>
      </c>
      <c r="F35" s="174">
        <f>SUM(H7:H13)</f>
        <v>32</v>
      </c>
      <c r="G35" s="404"/>
      <c r="H35" s="403"/>
      <c r="J35" s="295"/>
    </row>
    <row r="36" spans="1:12" ht="20.100000000000001" customHeight="1" x14ac:dyDescent="0.25">
      <c r="A36" s="175" t="s">
        <v>38</v>
      </c>
      <c r="B36" s="176" t="s">
        <v>145</v>
      </c>
      <c r="C36" s="232">
        <v>0.91</v>
      </c>
      <c r="D36" s="172" t="s">
        <v>30</v>
      </c>
      <c r="E36" s="177" t="s">
        <v>118</v>
      </c>
      <c r="F36" s="174">
        <f>C31</f>
        <v>1.08</v>
      </c>
      <c r="G36" s="404"/>
      <c r="H36" s="403"/>
      <c r="J36" s="130"/>
      <c r="L36" s="113"/>
    </row>
    <row r="37" spans="1:12" s="16" customFormat="1" ht="24.95" customHeight="1" x14ac:dyDescent="0.25">
      <c r="A37" s="178">
        <v>5</v>
      </c>
      <c r="B37" s="176" t="s">
        <v>70</v>
      </c>
      <c r="C37" s="179">
        <f>C36*A37</f>
        <v>4.55</v>
      </c>
      <c r="D37" s="172" t="s">
        <v>8</v>
      </c>
      <c r="E37" s="180" t="s">
        <v>119</v>
      </c>
      <c r="F37" s="181">
        <f>C37/F36</f>
        <v>4.2129629629629628</v>
      </c>
      <c r="G37" s="404"/>
      <c r="H37" s="403"/>
      <c r="J37" s="130"/>
      <c r="L37" s="113"/>
    </row>
    <row r="38" spans="1:12" ht="24.95" customHeight="1" thickBot="1" x14ac:dyDescent="0.3">
      <c r="A38" s="290" t="s">
        <v>180</v>
      </c>
      <c r="B38" s="407"/>
      <c r="C38" s="229" t="s">
        <v>1</v>
      </c>
      <c r="D38" s="278">
        <v>3.5</v>
      </c>
      <c r="E38" s="230" t="s">
        <v>36</v>
      </c>
      <c r="F38" s="277">
        <v>6</v>
      </c>
      <c r="G38" s="404"/>
      <c r="H38" s="403"/>
      <c r="J38" s="130"/>
      <c r="L38" s="113"/>
    </row>
    <row r="39" spans="1:12" s="16" customFormat="1" ht="24.95" customHeight="1" thickBot="1" x14ac:dyDescent="0.3">
      <c r="A39" s="290" t="s">
        <v>122</v>
      </c>
      <c r="B39" s="291"/>
      <c r="C39" s="268">
        <f>C35/F37</f>
        <v>18.555757714285715</v>
      </c>
      <c r="D39" s="269" t="s">
        <v>26</v>
      </c>
      <c r="E39" s="182" t="s">
        <v>35</v>
      </c>
      <c r="F39" s="231">
        <f>C39*F37</f>
        <v>78.174719999999994</v>
      </c>
      <c r="G39" s="404"/>
      <c r="H39" s="403"/>
      <c r="J39" s="130" t="s">
        <v>130</v>
      </c>
      <c r="L39" s="113"/>
    </row>
    <row r="40" spans="1:12" s="16" customFormat="1" ht="20.100000000000001" customHeight="1" x14ac:dyDescent="0.25">
      <c r="A40" s="431" t="s">
        <v>179</v>
      </c>
      <c r="B40" s="432"/>
      <c r="C40" s="433"/>
      <c r="D40" s="433"/>
      <c r="E40" s="434"/>
      <c r="F40" s="183">
        <f>C39/F35</f>
        <v>0.57986742857142859</v>
      </c>
      <c r="G40" s="404"/>
      <c r="H40" s="403"/>
      <c r="J40" s="130"/>
      <c r="L40" s="113"/>
    </row>
    <row r="41" spans="1:12" s="16" customFormat="1" ht="20.100000000000001" customHeight="1" x14ac:dyDescent="0.25">
      <c r="A41" s="427" t="s">
        <v>200</v>
      </c>
      <c r="B41" s="428"/>
      <c r="C41" s="429"/>
      <c r="D41" s="429"/>
      <c r="E41" s="430"/>
      <c r="F41" s="227">
        <f>D38*F38/C39</f>
        <v>1.1317241970578495</v>
      </c>
      <c r="G41" s="404"/>
      <c r="H41" s="403"/>
      <c r="J41" s="130"/>
      <c r="L41" s="113"/>
    </row>
    <row r="42" spans="1:12" ht="15" customHeight="1" x14ac:dyDescent="0.25">
      <c r="A42" s="12"/>
      <c r="B42" s="13"/>
      <c r="C42" s="14"/>
      <c r="D42" s="14"/>
      <c r="E42" s="15"/>
      <c r="F42" s="89" t="s">
        <v>54</v>
      </c>
      <c r="G42" s="404"/>
      <c r="H42" s="403"/>
      <c r="J42" s="130"/>
      <c r="L42" s="113"/>
    </row>
    <row r="43" spans="1:12" ht="20.100000000000001" customHeight="1" x14ac:dyDescent="0.25">
      <c r="A43" s="384" t="s">
        <v>42</v>
      </c>
      <c r="B43" s="385"/>
      <c r="C43" s="184">
        <v>180</v>
      </c>
      <c r="D43" s="185" t="s">
        <v>27</v>
      </c>
      <c r="E43" s="186">
        <f>C43*F39</f>
        <v>14071.449599999998</v>
      </c>
      <c r="F43" s="228" t="s">
        <v>8</v>
      </c>
      <c r="G43" s="404"/>
      <c r="H43" s="403"/>
      <c r="J43" s="130"/>
      <c r="L43" s="113"/>
    </row>
    <row r="44" spans="1:12" s="17" customFormat="1" ht="15" customHeight="1" thickBot="1" x14ac:dyDescent="0.3">
      <c r="A44" s="12"/>
      <c r="B44" s="13"/>
      <c r="C44" s="14"/>
      <c r="D44" s="14"/>
      <c r="E44" s="15"/>
      <c r="F44" s="90" t="s">
        <v>55</v>
      </c>
      <c r="G44" s="404"/>
      <c r="H44" s="403"/>
      <c r="J44" s="297" t="s">
        <v>131</v>
      </c>
      <c r="L44" s="113"/>
    </row>
    <row r="45" spans="1:12" s="17" customFormat="1" ht="20.100000000000001" customHeight="1" x14ac:dyDescent="0.25">
      <c r="A45" s="187"/>
      <c r="B45" s="419" t="s">
        <v>43</v>
      </c>
      <c r="C45" s="420"/>
      <c r="D45" s="420"/>
      <c r="E45" s="420"/>
      <c r="F45" s="421"/>
      <c r="G45" s="404"/>
      <c r="H45" s="403"/>
      <c r="J45" s="296"/>
      <c r="L45" s="113"/>
    </row>
    <row r="46" spans="1:12" s="18" customFormat="1" ht="20.100000000000001" customHeight="1" x14ac:dyDescent="0.25">
      <c r="A46" s="188"/>
      <c r="B46" s="189" t="s">
        <v>44</v>
      </c>
      <c r="C46" s="190">
        <v>10</v>
      </c>
      <c r="D46" s="190" t="s">
        <v>8</v>
      </c>
      <c r="E46" s="190" t="s">
        <v>72</v>
      </c>
      <c r="F46" s="191">
        <f>E43/C46</f>
        <v>1407.1449599999999</v>
      </c>
      <c r="G46" s="404"/>
      <c r="H46" s="403"/>
      <c r="J46" s="296"/>
      <c r="L46" s="113"/>
    </row>
    <row r="47" spans="1:12" s="17" customFormat="1" ht="20.100000000000001" customHeight="1" x14ac:dyDescent="0.25">
      <c r="A47" s="188"/>
      <c r="B47" s="189" t="s">
        <v>39</v>
      </c>
      <c r="C47" s="135">
        <v>0.7</v>
      </c>
      <c r="D47" s="190" t="s">
        <v>22</v>
      </c>
      <c r="E47" s="190" t="s">
        <v>40</v>
      </c>
      <c r="F47" s="191">
        <v>0.85</v>
      </c>
      <c r="G47" s="404"/>
      <c r="H47" s="403"/>
      <c r="J47" s="128"/>
      <c r="L47" s="113"/>
    </row>
    <row r="48" spans="1:12" s="17" customFormat="1" ht="20.100000000000001" customHeight="1" thickBot="1" x14ac:dyDescent="0.3">
      <c r="A48" s="192"/>
      <c r="B48" s="193" t="s">
        <v>41</v>
      </c>
      <c r="C48" s="194">
        <f>F46*C47/F47</f>
        <v>1158.8252611764703</v>
      </c>
      <c r="D48" s="194" t="s">
        <v>22</v>
      </c>
      <c r="E48" s="194"/>
      <c r="F48" s="195"/>
      <c r="G48" s="404"/>
      <c r="H48" s="403"/>
      <c r="J48" s="128"/>
      <c r="L48" s="113"/>
    </row>
    <row r="49" spans="1:13" s="17" customFormat="1" ht="15" customHeight="1" thickBot="1" x14ac:dyDescent="0.3">
      <c r="A49" s="77"/>
      <c r="B49" s="78"/>
      <c r="C49" s="79"/>
      <c r="D49" s="79"/>
      <c r="E49" s="80"/>
      <c r="F49" s="78" t="s">
        <v>56</v>
      </c>
      <c r="G49" s="404"/>
      <c r="H49" s="403"/>
      <c r="J49" s="128"/>
      <c r="L49" s="113"/>
    </row>
    <row r="50" spans="1:13" s="17" customFormat="1" ht="20.100000000000001" customHeight="1" x14ac:dyDescent="0.25">
      <c r="A50" s="187"/>
      <c r="B50" s="410" t="s">
        <v>181</v>
      </c>
      <c r="C50" s="411"/>
      <c r="D50" s="411"/>
      <c r="E50" s="411"/>
      <c r="F50" s="412"/>
      <c r="G50" s="404"/>
      <c r="H50" s="403"/>
      <c r="J50" s="128"/>
      <c r="L50" s="113"/>
    </row>
    <row r="51" spans="1:13" s="17" customFormat="1" ht="20.100000000000001" customHeight="1" x14ac:dyDescent="0.25">
      <c r="A51" s="196"/>
      <c r="B51" s="197" t="s">
        <v>75</v>
      </c>
      <c r="C51" s="198">
        <f>C39*80</f>
        <v>1484.4606171428572</v>
      </c>
      <c r="D51" s="199" t="s">
        <v>22</v>
      </c>
      <c r="E51" s="200" t="s">
        <v>76</v>
      </c>
      <c r="F51" s="191">
        <f>C48</f>
        <v>1158.8252611764703</v>
      </c>
      <c r="G51" s="404"/>
      <c r="H51" s="403"/>
      <c r="J51" s="128"/>
      <c r="L51" s="113"/>
    </row>
    <row r="52" spans="1:13" ht="20.100000000000001" customHeight="1" thickBot="1" x14ac:dyDescent="0.3">
      <c r="A52" s="201"/>
      <c r="B52" s="202" t="s">
        <v>60</v>
      </c>
      <c r="C52" s="203">
        <f>C51/F51</f>
        <v>1.2810047095761385</v>
      </c>
      <c r="D52" s="204" t="s">
        <v>45</v>
      </c>
      <c r="E52" s="205"/>
      <c r="F52" s="206"/>
      <c r="G52" s="405"/>
      <c r="H52" s="406"/>
      <c r="J52" s="273" t="s">
        <v>170</v>
      </c>
      <c r="L52" s="113"/>
    </row>
    <row r="53" spans="1:13" ht="20.100000000000001" customHeight="1" thickBot="1" x14ac:dyDescent="0.3">
      <c r="A53" s="5"/>
      <c r="J53" s="270"/>
      <c r="L53" s="114"/>
    </row>
    <row r="54" spans="1:13" ht="30" customHeight="1" thickBot="1" x14ac:dyDescent="0.35">
      <c r="A54" s="244">
        <v>2</v>
      </c>
      <c r="B54" s="207" t="s">
        <v>190</v>
      </c>
      <c r="C54" s="207"/>
      <c r="D54" s="207"/>
      <c r="E54" s="207"/>
      <c r="F54" s="207"/>
      <c r="G54" s="207"/>
      <c r="H54" s="208"/>
      <c r="J54" s="275" t="s">
        <v>204</v>
      </c>
    </row>
    <row r="55" spans="1:13" ht="18.95" customHeight="1" x14ac:dyDescent="0.25">
      <c r="A55" s="288" t="s">
        <v>83</v>
      </c>
      <c r="B55" s="289"/>
      <c r="C55" s="209" t="s">
        <v>93</v>
      </c>
      <c r="D55" s="209" t="s">
        <v>24</v>
      </c>
      <c r="E55" s="381" t="s">
        <v>94</v>
      </c>
      <c r="F55" s="382"/>
      <c r="G55" s="382"/>
      <c r="H55" s="383"/>
      <c r="J55" s="295" t="s">
        <v>132</v>
      </c>
    </row>
    <row r="56" spans="1:13" ht="18.95" customHeight="1" x14ac:dyDescent="0.25">
      <c r="A56" s="311" t="s">
        <v>83</v>
      </c>
      <c r="B56" s="312"/>
      <c r="C56" s="282">
        <f>C15</f>
        <v>2</v>
      </c>
      <c r="D56" s="210">
        <f>C16</f>
        <v>48</v>
      </c>
      <c r="E56" s="308">
        <f>C17*C15</f>
        <v>111.35999999999999</v>
      </c>
      <c r="F56" s="309"/>
      <c r="G56" s="309"/>
      <c r="H56" s="310"/>
      <c r="J56" s="296"/>
    </row>
    <row r="57" spans="1:13" ht="18.95" customHeight="1" x14ac:dyDescent="0.25">
      <c r="A57" s="311" t="s">
        <v>83</v>
      </c>
      <c r="B57" s="312"/>
      <c r="C57" s="319" t="s">
        <v>48</v>
      </c>
      <c r="D57" s="319"/>
      <c r="E57" s="315" t="s">
        <v>73</v>
      </c>
      <c r="F57" s="316"/>
      <c r="G57" s="316"/>
      <c r="H57" s="317"/>
      <c r="J57" s="126"/>
    </row>
    <row r="58" spans="1:13" ht="18.95" customHeight="1" x14ac:dyDescent="0.2">
      <c r="A58" s="313" t="s">
        <v>48</v>
      </c>
      <c r="B58" s="314"/>
      <c r="C58" s="318">
        <f>SUM(F20:F23)</f>
        <v>0.65</v>
      </c>
      <c r="D58" s="318"/>
      <c r="E58" s="324">
        <f>C35</f>
        <v>78.174719999999994</v>
      </c>
      <c r="F58" s="325"/>
      <c r="G58" s="325"/>
      <c r="H58" s="326"/>
      <c r="J58" s="126" t="s">
        <v>133</v>
      </c>
    </row>
    <row r="59" spans="1:13" ht="18.95" customHeight="1" x14ac:dyDescent="0.2">
      <c r="A59" s="286" t="s">
        <v>86</v>
      </c>
      <c r="B59" s="287"/>
      <c r="C59" s="211">
        <v>26</v>
      </c>
      <c r="D59" s="27" t="s">
        <v>11</v>
      </c>
      <c r="E59" s="353" t="s">
        <v>13</v>
      </c>
      <c r="F59" s="354"/>
      <c r="G59" s="320" t="s">
        <v>59</v>
      </c>
      <c r="H59" s="333" t="s">
        <v>98</v>
      </c>
      <c r="J59" s="126"/>
    </row>
    <row r="60" spans="1:13" ht="18.95" customHeight="1" x14ac:dyDescent="0.2">
      <c r="A60" s="286" t="s">
        <v>87</v>
      </c>
      <c r="B60" s="287"/>
      <c r="C60" s="279">
        <v>13.5</v>
      </c>
      <c r="D60" s="27" t="s">
        <v>16</v>
      </c>
      <c r="E60" s="52" t="s">
        <v>13</v>
      </c>
      <c r="F60" s="53"/>
      <c r="G60" s="321"/>
      <c r="H60" s="334"/>
      <c r="J60" s="126"/>
    </row>
    <row r="61" spans="1:13" ht="18.95" customHeight="1" x14ac:dyDescent="0.2">
      <c r="A61" s="286" t="s">
        <v>88</v>
      </c>
      <c r="B61" s="287"/>
      <c r="C61" s="280">
        <v>2</v>
      </c>
      <c r="D61" s="27" t="s">
        <v>16</v>
      </c>
      <c r="E61" s="52" t="s">
        <v>13</v>
      </c>
      <c r="F61" s="53"/>
      <c r="G61" s="322"/>
      <c r="H61" s="335"/>
      <c r="J61" s="126" t="s">
        <v>137</v>
      </c>
    </row>
    <row r="62" spans="1:13" ht="18.95" customHeight="1" x14ac:dyDescent="0.2">
      <c r="A62" s="293" t="s">
        <v>95</v>
      </c>
      <c r="B62" s="294"/>
      <c r="C62" s="212">
        <f>C35/C60*60</f>
        <v>347.44319999999999</v>
      </c>
      <c r="D62" s="213" t="s">
        <v>12</v>
      </c>
      <c r="E62" s="214">
        <f>C62/60</f>
        <v>5.7907199999999994</v>
      </c>
      <c r="F62" s="215" t="s">
        <v>19</v>
      </c>
      <c r="G62" s="216">
        <v>0.21</v>
      </c>
      <c r="H62" s="217">
        <f>C61*(C62/60)*G62</f>
        <v>2.4321023999999998</v>
      </c>
      <c r="J62" s="126"/>
    </row>
    <row r="63" spans="1:13" ht="18.95" customHeight="1" x14ac:dyDescent="0.2">
      <c r="A63" s="311" t="s">
        <v>96</v>
      </c>
      <c r="B63" s="338"/>
      <c r="C63" s="281">
        <v>180</v>
      </c>
      <c r="D63" s="218" t="s">
        <v>27</v>
      </c>
      <c r="E63" s="210">
        <f>H62</f>
        <v>2.4321023999999998</v>
      </c>
      <c r="F63" s="219" t="s">
        <v>97</v>
      </c>
      <c r="G63" s="210" t="s">
        <v>99</v>
      </c>
      <c r="H63" s="220">
        <f>C63*E63</f>
        <v>437.77843199999995</v>
      </c>
      <c r="J63" s="126"/>
    </row>
    <row r="64" spans="1:13" s="19" customFormat="1" ht="23.25" customHeight="1" thickBot="1" x14ac:dyDescent="0.3">
      <c r="A64" s="349" t="s">
        <v>61</v>
      </c>
      <c r="B64" s="350"/>
      <c r="C64" s="221">
        <v>1</v>
      </c>
      <c r="D64" s="222" t="s">
        <v>62</v>
      </c>
      <c r="E64" s="223" t="s">
        <v>63</v>
      </c>
      <c r="F64" s="224">
        <f>C60/C61</f>
        <v>6.75</v>
      </c>
      <c r="G64" s="225" t="s">
        <v>146</v>
      </c>
      <c r="H64" s="226">
        <f>C59</f>
        <v>26</v>
      </c>
      <c r="J64" s="130"/>
      <c r="M64" s="113"/>
    </row>
    <row r="65" spans="1:13" ht="18.95" customHeight="1" x14ac:dyDescent="0.25">
      <c r="A65" s="81" t="s">
        <v>66</v>
      </c>
      <c r="B65" s="82"/>
      <c r="C65" s="83" t="s">
        <v>77</v>
      </c>
      <c r="D65" s="83" t="s">
        <v>77</v>
      </c>
      <c r="E65" s="83" t="s">
        <v>77</v>
      </c>
      <c r="F65" s="84" t="s">
        <v>77</v>
      </c>
      <c r="G65" s="327" t="s">
        <v>204</v>
      </c>
      <c r="H65" s="328"/>
      <c r="J65" s="126"/>
      <c r="M65" s="113"/>
    </row>
    <row r="66" spans="1:13" ht="18.95" customHeight="1" x14ac:dyDescent="0.25">
      <c r="A66" s="43" t="s">
        <v>20</v>
      </c>
      <c r="B66" s="42" t="s">
        <v>139</v>
      </c>
      <c r="C66" s="70">
        <v>10</v>
      </c>
      <c r="D66" s="70">
        <v>15</v>
      </c>
      <c r="E66" s="70">
        <v>20</v>
      </c>
      <c r="F66" s="115">
        <v>26</v>
      </c>
      <c r="G66" s="329"/>
      <c r="H66" s="330"/>
      <c r="J66" s="126"/>
      <c r="M66" s="113"/>
    </row>
    <row r="67" spans="1:13" ht="18.95" customHeight="1" x14ac:dyDescent="0.25">
      <c r="A67" s="20">
        <v>43004020</v>
      </c>
      <c r="B67" s="41" t="s">
        <v>191</v>
      </c>
      <c r="C67" s="70">
        <v>3.7</v>
      </c>
      <c r="D67" s="70">
        <v>5</v>
      </c>
      <c r="E67" s="70">
        <v>6.3</v>
      </c>
      <c r="F67" s="115">
        <v>7.5</v>
      </c>
      <c r="G67" s="329"/>
      <c r="H67" s="330"/>
      <c r="J67" s="126"/>
      <c r="M67" s="113"/>
    </row>
    <row r="68" spans="1:13" ht="18.95" customHeight="1" thickBot="1" x14ac:dyDescent="0.3">
      <c r="A68" s="20"/>
      <c r="B68" s="41" t="s">
        <v>23</v>
      </c>
      <c r="C68" s="71">
        <v>1</v>
      </c>
      <c r="D68" s="71">
        <v>1</v>
      </c>
      <c r="E68" s="71">
        <v>1</v>
      </c>
      <c r="F68" s="116">
        <v>1</v>
      </c>
      <c r="G68" s="329"/>
      <c r="H68" s="330"/>
      <c r="J68" s="126"/>
      <c r="M68" s="113"/>
    </row>
    <row r="69" spans="1:13" ht="18.95" customHeight="1" x14ac:dyDescent="0.25">
      <c r="A69" s="44" t="s">
        <v>89</v>
      </c>
      <c r="B69" s="45"/>
      <c r="C69" s="46" t="s">
        <v>78</v>
      </c>
      <c r="D69" s="46" t="s">
        <v>78</v>
      </c>
      <c r="E69" s="46" t="s">
        <v>78</v>
      </c>
      <c r="F69" s="47" t="s">
        <v>78</v>
      </c>
      <c r="G69" s="329"/>
      <c r="H69" s="330"/>
      <c r="J69" s="126"/>
      <c r="M69" s="113"/>
    </row>
    <row r="70" spans="1:13" ht="18.95" customHeight="1" x14ac:dyDescent="0.25">
      <c r="A70" s="43" t="s">
        <v>20</v>
      </c>
      <c r="B70" s="42" t="s">
        <v>139</v>
      </c>
      <c r="C70" s="70">
        <v>10</v>
      </c>
      <c r="D70" s="70">
        <v>15</v>
      </c>
      <c r="E70" s="70">
        <v>20</v>
      </c>
      <c r="F70" s="115">
        <v>26</v>
      </c>
      <c r="G70" s="329"/>
      <c r="H70" s="330"/>
      <c r="J70" s="126"/>
      <c r="M70" s="113"/>
    </row>
    <row r="71" spans="1:13" ht="18.95" customHeight="1" x14ac:dyDescent="0.25">
      <c r="A71" s="20">
        <v>43006020</v>
      </c>
      <c r="B71" s="41" t="s">
        <v>192</v>
      </c>
      <c r="C71" s="70">
        <v>5.5</v>
      </c>
      <c r="D71" s="70">
        <v>7</v>
      </c>
      <c r="E71" s="70">
        <v>8.5</v>
      </c>
      <c r="F71" s="115">
        <v>10</v>
      </c>
      <c r="G71" s="329"/>
      <c r="H71" s="330"/>
      <c r="J71" s="126"/>
      <c r="M71" s="113"/>
    </row>
    <row r="72" spans="1:13" ht="18.95" customHeight="1" thickBot="1" x14ac:dyDescent="0.3">
      <c r="A72" s="20"/>
      <c r="B72" s="41" t="s">
        <v>23</v>
      </c>
      <c r="C72" s="71">
        <v>1.45</v>
      </c>
      <c r="D72" s="71">
        <v>1.45</v>
      </c>
      <c r="E72" s="71">
        <v>1.45</v>
      </c>
      <c r="F72" s="116">
        <v>1.45</v>
      </c>
      <c r="G72" s="329"/>
      <c r="H72" s="330"/>
      <c r="J72" s="126"/>
      <c r="M72" s="113"/>
    </row>
    <row r="73" spans="1:13" s="16" customFormat="1" ht="18.95" customHeight="1" x14ac:dyDescent="0.25">
      <c r="A73" s="44" t="s">
        <v>90</v>
      </c>
      <c r="B73" s="45"/>
      <c r="C73" s="46" t="s">
        <v>171</v>
      </c>
      <c r="D73" s="46" t="s">
        <v>171</v>
      </c>
      <c r="E73" s="46" t="s">
        <v>171</v>
      </c>
      <c r="F73" s="47" t="s">
        <v>171</v>
      </c>
      <c r="G73" s="329"/>
      <c r="H73" s="330"/>
      <c r="J73" s="126" t="s">
        <v>134</v>
      </c>
      <c r="M73" s="113"/>
    </row>
    <row r="74" spans="1:13" ht="18.95" customHeight="1" x14ac:dyDescent="0.25">
      <c r="A74" s="43" t="s">
        <v>20</v>
      </c>
      <c r="B74" s="42" t="s">
        <v>139</v>
      </c>
      <c r="C74" s="70">
        <v>10</v>
      </c>
      <c r="D74" s="70">
        <v>15</v>
      </c>
      <c r="E74" s="70">
        <v>20</v>
      </c>
      <c r="F74" s="115">
        <v>26</v>
      </c>
      <c r="G74" s="329"/>
      <c r="H74" s="330"/>
      <c r="J74" s="126"/>
      <c r="M74" s="113"/>
    </row>
    <row r="75" spans="1:13" ht="18.95" customHeight="1" x14ac:dyDescent="0.25">
      <c r="A75" s="20">
        <v>43006030</v>
      </c>
      <c r="B75" s="41" t="s">
        <v>193</v>
      </c>
      <c r="C75" s="70">
        <v>8</v>
      </c>
      <c r="D75" s="70">
        <v>9.5</v>
      </c>
      <c r="E75" s="70">
        <v>11.5</v>
      </c>
      <c r="F75" s="115">
        <v>13.5</v>
      </c>
      <c r="G75" s="329"/>
      <c r="H75" s="330"/>
      <c r="J75" s="126"/>
      <c r="M75" s="113"/>
    </row>
    <row r="76" spans="1:13" ht="18.95" customHeight="1" thickBot="1" x14ac:dyDescent="0.3">
      <c r="A76" s="20"/>
      <c r="B76" s="41" t="s">
        <v>23</v>
      </c>
      <c r="C76" s="71">
        <v>2</v>
      </c>
      <c r="D76" s="71">
        <v>2</v>
      </c>
      <c r="E76" s="71">
        <v>2</v>
      </c>
      <c r="F76" s="116">
        <v>2</v>
      </c>
      <c r="G76" s="329"/>
      <c r="H76" s="330"/>
      <c r="J76" s="126"/>
      <c r="M76" s="113"/>
    </row>
    <row r="77" spans="1:13" ht="18.95" customHeight="1" x14ac:dyDescent="0.25">
      <c r="A77" s="44" t="s">
        <v>91</v>
      </c>
      <c r="B77" s="45"/>
      <c r="C77" s="46" t="s">
        <v>79</v>
      </c>
      <c r="D77" s="46" t="s">
        <v>79</v>
      </c>
      <c r="E77" s="46" t="s">
        <v>79</v>
      </c>
      <c r="F77" s="47" t="s">
        <v>79</v>
      </c>
      <c r="G77" s="329"/>
      <c r="H77" s="330"/>
      <c r="J77" s="300" t="s">
        <v>149</v>
      </c>
      <c r="M77" s="113"/>
    </row>
    <row r="78" spans="1:13" ht="18.95" customHeight="1" x14ac:dyDescent="0.25">
      <c r="A78" s="43" t="s">
        <v>20</v>
      </c>
      <c r="B78" s="42" t="s">
        <v>139</v>
      </c>
      <c r="C78" s="70">
        <v>10</v>
      </c>
      <c r="D78" s="70">
        <v>15</v>
      </c>
      <c r="E78" s="70">
        <v>20</v>
      </c>
      <c r="F78" s="115">
        <v>26</v>
      </c>
      <c r="G78" s="329"/>
      <c r="H78" s="330"/>
      <c r="J78" s="300"/>
      <c r="M78" s="113"/>
    </row>
    <row r="79" spans="1:13" s="16" customFormat="1" ht="18.95" customHeight="1" x14ac:dyDescent="0.25">
      <c r="A79" s="20">
        <v>43006040</v>
      </c>
      <c r="B79" s="41" t="s">
        <v>194</v>
      </c>
      <c r="C79" s="70">
        <v>9.3000000000000007</v>
      </c>
      <c r="D79" s="70">
        <v>12</v>
      </c>
      <c r="E79" s="70">
        <v>14.8</v>
      </c>
      <c r="F79" s="115">
        <v>17.5</v>
      </c>
      <c r="G79" s="329"/>
      <c r="H79" s="330"/>
      <c r="J79" s="300"/>
      <c r="M79" s="113"/>
    </row>
    <row r="80" spans="1:13" ht="18.95" customHeight="1" thickBot="1" x14ac:dyDescent="0.3">
      <c r="A80" s="20"/>
      <c r="B80" s="41" t="s">
        <v>23</v>
      </c>
      <c r="C80" s="71">
        <v>2.6</v>
      </c>
      <c r="D80" s="71">
        <v>2.6</v>
      </c>
      <c r="E80" s="71">
        <v>2.6</v>
      </c>
      <c r="F80" s="116">
        <v>2.6</v>
      </c>
      <c r="G80" s="329"/>
      <c r="H80" s="330"/>
      <c r="J80" s="300"/>
      <c r="M80" s="113"/>
    </row>
    <row r="81" spans="1:14" ht="18.95" customHeight="1" x14ac:dyDescent="0.2">
      <c r="A81" s="44" t="s">
        <v>92</v>
      </c>
      <c r="B81" s="45"/>
      <c r="C81" s="46" t="s">
        <v>80</v>
      </c>
      <c r="D81" s="46" t="s">
        <v>80</v>
      </c>
      <c r="E81" s="46" t="s">
        <v>80</v>
      </c>
      <c r="F81" s="47" t="s">
        <v>80</v>
      </c>
      <c r="G81" s="329"/>
      <c r="H81" s="330"/>
      <c r="J81" s="300"/>
    </row>
    <row r="82" spans="1:14" ht="18.95" customHeight="1" x14ac:dyDescent="0.2">
      <c r="A82" s="43" t="s">
        <v>20</v>
      </c>
      <c r="B82" s="42" t="s">
        <v>139</v>
      </c>
      <c r="C82" s="70">
        <v>10</v>
      </c>
      <c r="D82" s="70">
        <v>15</v>
      </c>
      <c r="E82" s="70">
        <v>20</v>
      </c>
      <c r="F82" s="115">
        <v>26</v>
      </c>
      <c r="G82" s="329"/>
      <c r="H82" s="330"/>
      <c r="J82" s="300"/>
    </row>
    <row r="83" spans="1:14" ht="18.95" customHeight="1" x14ac:dyDescent="0.2">
      <c r="A83" s="20">
        <v>43006050</v>
      </c>
      <c r="B83" s="41" t="s">
        <v>195</v>
      </c>
      <c r="C83" s="70">
        <v>14</v>
      </c>
      <c r="D83" s="70">
        <v>17</v>
      </c>
      <c r="E83" s="70">
        <v>22.5</v>
      </c>
      <c r="F83" s="115">
        <v>28</v>
      </c>
      <c r="G83" s="329"/>
      <c r="H83" s="330"/>
      <c r="J83" s="124"/>
    </row>
    <row r="84" spans="1:14" ht="18.95" customHeight="1" thickBot="1" x14ac:dyDescent="0.25">
      <c r="A84" s="85"/>
      <c r="B84" s="86" t="s">
        <v>23</v>
      </c>
      <c r="C84" s="117">
        <v>3.7</v>
      </c>
      <c r="D84" s="117">
        <v>3.7</v>
      </c>
      <c r="E84" s="117">
        <v>3.7</v>
      </c>
      <c r="F84" s="118">
        <v>3.7</v>
      </c>
      <c r="G84" s="331"/>
      <c r="H84" s="332"/>
      <c r="J84" s="272"/>
    </row>
    <row r="85" spans="1:14" ht="23.25" customHeight="1" thickBot="1" x14ac:dyDescent="0.25">
      <c r="A85" s="31"/>
      <c r="B85" s="32"/>
      <c r="C85" s="119"/>
      <c r="D85" s="119"/>
      <c r="E85" s="119"/>
      <c r="F85" s="119"/>
      <c r="G85" s="120"/>
      <c r="H85" s="120"/>
      <c r="J85" s="270"/>
    </row>
    <row r="86" spans="1:14" ht="35.1" customHeight="1" thickBot="1" x14ac:dyDescent="0.35">
      <c r="A86" s="244">
        <v>3</v>
      </c>
      <c r="B86" s="233" t="s">
        <v>196</v>
      </c>
      <c r="C86" s="233"/>
      <c r="D86" s="233"/>
      <c r="E86" s="233"/>
      <c r="F86" s="233"/>
      <c r="G86" s="233"/>
      <c r="H86" s="234"/>
      <c r="J86" s="275" t="s">
        <v>205</v>
      </c>
    </row>
    <row r="87" spans="1:14" ht="15" customHeight="1" x14ac:dyDescent="0.25">
      <c r="A87" s="339" t="s">
        <v>83</v>
      </c>
      <c r="B87" s="340"/>
      <c r="C87" s="235" t="s">
        <v>7</v>
      </c>
      <c r="D87" s="236">
        <f>C16</f>
        <v>48</v>
      </c>
      <c r="E87" s="363" t="s">
        <v>69</v>
      </c>
      <c r="F87" s="364"/>
      <c r="G87" s="364"/>
      <c r="H87" s="365"/>
      <c r="J87" s="126"/>
    </row>
    <row r="88" spans="1:14" ht="15" customHeight="1" x14ac:dyDescent="0.25">
      <c r="A88" s="341" t="s">
        <v>83</v>
      </c>
      <c r="B88" s="342"/>
      <c r="C88" s="237" t="s">
        <v>100</v>
      </c>
      <c r="D88" s="238">
        <f>C15</f>
        <v>2</v>
      </c>
      <c r="E88" s="305">
        <f>C17*C15</f>
        <v>111.35999999999999</v>
      </c>
      <c r="F88" s="306"/>
      <c r="G88" s="306"/>
      <c r="H88" s="307"/>
      <c r="J88" s="300" t="s">
        <v>142</v>
      </c>
    </row>
    <row r="89" spans="1:14" ht="15" customHeight="1" x14ac:dyDescent="0.25">
      <c r="A89" s="341" t="s">
        <v>83</v>
      </c>
      <c r="B89" s="342"/>
      <c r="C89" s="323" t="s">
        <v>48</v>
      </c>
      <c r="D89" s="323"/>
      <c r="E89" s="360" t="s">
        <v>74</v>
      </c>
      <c r="F89" s="361"/>
      <c r="G89" s="361"/>
      <c r="H89" s="362"/>
      <c r="J89" s="301"/>
    </row>
    <row r="90" spans="1:14" ht="15" customHeight="1" x14ac:dyDescent="0.2">
      <c r="A90" s="343" t="s">
        <v>48</v>
      </c>
      <c r="B90" s="344"/>
      <c r="C90" s="292">
        <f>SUM(F20:F23)</f>
        <v>0.65</v>
      </c>
      <c r="D90" s="292"/>
      <c r="E90" s="305">
        <f>SUM(H20:H23)</f>
        <v>0</v>
      </c>
      <c r="F90" s="306"/>
      <c r="G90" s="306"/>
      <c r="H90" s="307"/>
      <c r="J90" s="301"/>
    </row>
    <row r="91" spans="1:14" ht="17.25" customHeight="1" x14ac:dyDescent="0.2">
      <c r="A91" s="345" t="s">
        <v>147</v>
      </c>
      <c r="B91" s="346"/>
      <c r="C91" s="248">
        <v>90</v>
      </c>
      <c r="D91" s="249" t="s">
        <v>11</v>
      </c>
      <c r="E91" s="357" t="s">
        <v>166</v>
      </c>
      <c r="F91" s="358"/>
      <c r="G91" s="358"/>
      <c r="H91" s="359"/>
      <c r="J91" s="301"/>
    </row>
    <row r="92" spans="1:14" ht="17.25" customHeight="1" x14ac:dyDescent="0.2">
      <c r="A92" s="345" t="s">
        <v>81</v>
      </c>
      <c r="B92" s="346"/>
      <c r="C92" s="248">
        <v>42</v>
      </c>
      <c r="D92" s="249" t="s">
        <v>16</v>
      </c>
      <c r="E92" s="357" t="s">
        <v>166</v>
      </c>
      <c r="F92" s="358"/>
      <c r="G92" s="358"/>
      <c r="H92" s="359"/>
      <c r="J92" s="301"/>
    </row>
    <row r="93" spans="1:14" ht="17.25" customHeight="1" x14ac:dyDescent="0.25">
      <c r="A93" s="345" t="s">
        <v>151</v>
      </c>
      <c r="B93" s="346"/>
      <c r="C93" s="239" t="s">
        <v>153</v>
      </c>
      <c r="D93" s="240" t="s">
        <v>165</v>
      </c>
      <c r="E93" s="241">
        <f>$G$17/C92*60*C15</f>
        <v>318.17142857142858</v>
      </c>
      <c r="F93" s="242" t="s">
        <v>117</v>
      </c>
      <c r="G93" s="243">
        <f>E93/60</f>
        <v>5.3028571428571434</v>
      </c>
      <c r="H93" s="256" t="s">
        <v>19</v>
      </c>
      <c r="J93" s="301"/>
      <c r="N93" s="114"/>
    </row>
    <row r="94" spans="1:14" ht="20.100000000000001" customHeight="1" x14ac:dyDescent="0.2">
      <c r="A94" s="50" t="s">
        <v>20</v>
      </c>
      <c r="B94" s="51" t="s">
        <v>141</v>
      </c>
      <c r="C94" s="64"/>
      <c r="D94" s="64">
        <v>50</v>
      </c>
      <c r="E94" s="64">
        <v>70</v>
      </c>
      <c r="F94" s="72">
        <v>90</v>
      </c>
      <c r="G94" s="369" t="s">
        <v>201</v>
      </c>
      <c r="H94" s="370"/>
      <c r="J94" s="298" t="s">
        <v>135</v>
      </c>
    </row>
    <row r="95" spans="1:14" ht="20.100000000000001" customHeight="1" x14ac:dyDescent="0.2">
      <c r="A95" s="37">
        <v>42001184</v>
      </c>
      <c r="B95" s="49" t="s">
        <v>103</v>
      </c>
      <c r="C95" s="65"/>
      <c r="D95" s="65">
        <v>18</v>
      </c>
      <c r="E95" s="65">
        <v>30</v>
      </c>
      <c r="F95" s="68">
        <v>42</v>
      </c>
      <c r="G95" s="371"/>
      <c r="H95" s="372"/>
      <c r="J95" s="298"/>
    </row>
    <row r="96" spans="1:14" s="69" customFormat="1" ht="20.100000000000001" customHeight="1" thickBot="1" x14ac:dyDescent="0.3">
      <c r="A96" s="245"/>
      <c r="B96" s="246" t="s">
        <v>101</v>
      </c>
      <c r="C96" s="247"/>
      <c r="D96" s="247" t="s">
        <v>153</v>
      </c>
      <c r="E96" s="247" t="s">
        <v>153</v>
      </c>
      <c r="F96" s="247" t="s">
        <v>153</v>
      </c>
      <c r="G96" s="371"/>
      <c r="H96" s="372"/>
      <c r="J96" s="298"/>
      <c r="M96" s="121"/>
    </row>
    <row r="97" spans="1:13" ht="20.100000000000001" customHeight="1" x14ac:dyDescent="0.2">
      <c r="A97" s="36" t="s">
        <v>20</v>
      </c>
      <c r="B97" s="48" t="s">
        <v>141</v>
      </c>
      <c r="C97" s="66">
        <v>40</v>
      </c>
      <c r="D97" s="66">
        <v>50</v>
      </c>
      <c r="E97" s="66">
        <v>70</v>
      </c>
      <c r="F97" s="67">
        <v>90</v>
      </c>
      <c r="G97" s="371"/>
      <c r="H97" s="372"/>
      <c r="J97" s="298"/>
    </row>
    <row r="98" spans="1:13" ht="20.100000000000001" customHeight="1" x14ac:dyDescent="0.2">
      <c r="A98" s="37">
        <v>42001185</v>
      </c>
      <c r="B98" s="39" t="s">
        <v>104</v>
      </c>
      <c r="C98" s="65">
        <v>21</v>
      </c>
      <c r="D98" s="65">
        <v>32</v>
      </c>
      <c r="E98" s="65">
        <v>54</v>
      </c>
      <c r="F98" s="68">
        <v>76</v>
      </c>
      <c r="G98" s="371"/>
      <c r="H98" s="372"/>
      <c r="J98" s="298"/>
    </row>
    <row r="99" spans="1:13" s="69" customFormat="1" ht="20.100000000000001" customHeight="1" thickBot="1" x14ac:dyDescent="0.25">
      <c r="A99" s="245"/>
      <c r="B99" s="246" t="s">
        <v>101</v>
      </c>
      <c r="C99" s="247" t="s">
        <v>154</v>
      </c>
      <c r="D99" s="247" t="s">
        <v>154</v>
      </c>
      <c r="E99" s="247" t="s">
        <v>154</v>
      </c>
      <c r="F99" s="247" t="s">
        <v>154</v>
      </c>
      <c r="G99" s="371"/>
      <c r="H99" s="372"/>
      <c r="J99" s="298"/>
    </row>
    <row r="100" spans="1:13" ht="20.100000000000001" customHeight="1" x14ac:dyDescent="0.2">
      <c r="A100" s="36" t="s">
        <v>20</v>
      </c>
      <c r="B100" s="38" t="s">
        <v>140</v>
      </c>
      <c r="C100" s="66">
        <v>40</v>
      </c>
      <c r="D100" s="66">
        <v>50</v>
      </c>
      <c r="E100" s="66">
        <v>70</v>
      </c>
      <c r="F100" s="67">
        <v>90</v>
      </c>
      <c r="G100" s="371"/>
      <c r="H100" s="372"/>
      <c r="J100" s="298"/>
    </row>
    <row r="101" spans="1:13" ht="20.100000000000001" customHeight="1" x14ac:dyDescent="0.2">
      <c r="A101" s="37">
        <v>42001186</v>
      </c>
      <c r="B101" s="39" t="s">
        <v>105</v>
      </c>
      <c r="C101" s="65">
        <v>30</v>
      </c>
      <c r="D101" s="65">
        <v>45</v>
      </c>
      <c r="E101" s="65">
        <v>75</v>
      </c>
      <c r="F101" s="68">
        <v>105</v>
      </c>
      <c r="G101" s="371"/>
      <c r="H101" s="372"/>
      <c r="J101" s="298"/>
    </row>
    <row r="102" spans="1:13" s="69" customFormat="1" ht="20.100000000000001" customHeight="1" thickBot="1" x14ac:dyDescent="0.25">
      <c r="A102" s="245"/>
      <c r="B102" s="246" t="s">
        <v>101</v>
      </c>
      <c r="C102" s="247" t="s">
        <v>152</v>
      </c>
      <c r="D102" s="247" t="s">
        <v>152</v>
      </c>
      <c r="E102" s="247" t="s">
        <v>152</v>
      </c>
      <c r="F102" s="247" t="s">
        <v>152</v>
      </c>
      <c r="G102" s="371"/>
      <c r="H102" s="372"/>
      <c r="J102" s="298"/>
      <c r="M102" s="122"/>
    </row>
    <row r="103" spans="1:13" ht="20.100000000000001" customHeight="1" x14ac:dyDescent="0.25">
      <c r="A103" s="40" t="s">
        <v>20</v>
      </c>
      <c r="B103" s="48" t="s">
        <v>141</v>
      </c>
      <c r="C103" s="66">
        <v>40</v>
      </c>
      <c r="D103" s="66">
        <v>50</v>
      </c>
      <c r="E103" s="66">
        <v>70</v>
      </c>
      <c r="F103" s="67">
        <v>90</v>
      </c>
      <c r="G103" s="371"/>
      <c r="H103" s="372"/>
      <c r="J103" s="298"/>
      <c r="M103" s="113"/>
    </row>
    <row r="104" spans="1:13" ht="20.100000000000001" customHeight="1" x14ac:dyDescent="0.25">
      <c r="A104" s="37">
        <v>42001187</v>
      </c>
      <c r="B104" s="39" t="s">
        <v>106</v>
      </c>
      <c r="C104" s="65">
        <v>41</v>
      </c>
      <c r="D104" s="65">
        <v>62</v>
      </c>
      <c r="E104" s="65">
        <v>104</v>
      </c>
      <c r="F104" s="68">
        <v>146</v>
      </c>
      <c r="G104" s="371"/>
      <c r="H104" s="372"/>
      <c r="J104" s="298"/>
      <c r="M104" s="113"/>
    </row>
    <row r="105" spans="1:13" s="69" customFormat="1" ht="20.100000000000001" customHeight="1" thickBot="1" x14ac:dyDescent="0.3">
      <c r="A105" s="245"/>
      <c r="B105" s="246" t="s">
        <v>101</v>
      </c>
      <c r="C105" s="247" t="s">
        <v>155</v>
      </c>
      <c r="D105" s="247" t="s">
        <v>155</v>
      </c>
      <c r="E105" s="247" t="s">
        <v>155</v>
      </c>
      <c r="F105" s="247" t="s">
        <v>155</v>
      </c>
      <c r="G105" s="371"/>
      <c r="H105" s="372"/>
      <c r="J105" s="298"/>
      <c r="M105" s="121"/>
    </row>
    <row r="106" spans="1:13" ht="20.100000000000001" customHeight="1" x14ac:dyDescent="0.25">
      <c r="A106" s="36" t="s">
        <v>20</v>
      </c>
      <c r="B106" s="48" t="s">
        <v>141</v>
      </c>
      <c r="C106" s="66">
        <v>40</v>
      </c>
      <c r="D106" s="66">
        <v>50</v>
      </c>
      <c r="E106" s="66">
        <v>70</v>
      </c>
      <c r="F106" s="67">
        <v>90</v>
      </c>
      <c r="G106" s="371"/>
      <c r="H106" s="372"/>
      <c r="J106" s="298"/>
      <c r="M106" s="113"/>
    </row>
    <row r="107" spans="1:13" ht="20.100000000000001" customHeight="1" x14ac:dyDescent="0.25">
      <c r="A107" s="37">
        <v>42001188</v>
      </c>
      <c r="B107" s="39" t="s">
        <v>107</v>
      </c>
      <c r="C107" s="65">
        <v>60</v>
      </c>
      <c r="D107" s="65">
        <v>90</v>
      </c>
      <c r="E107" s="65">
        <v>150</v>
      </c>
      <c r="F107" s="68">
        <v>210</v>
      </c>
      <c r="G107" s="371"/>
      <c r="H107" s="372"/>
      <c r="J107" s="298"/>
      <c r="M107" s="113"/>
    </row>
    <row r="108" spans="1:13" s="69" customFormat="1" ht="20.100000000000001" customHeight="1" thickBot="1" x14ac:dyDescent="0.3">
      <c r="A108" s="245"/>
      <c r="B108" s="246" t="s">
        <v>101</v>
      </c>
      <c r="C108" s="247" t="s">
        <v>156</v>
      </c>
      <c r="D108" s="247" t="s">
        <v>156</v>
      </c>
      <c r="E108" s="247" t="s">
        <v>156</v>
      </c>
      <c r="F108" s="247" t="s">
        <v>156</v>
      </c>
      <c r="G108" s="371"/>
      <c r="H108" s="372"/>
      <c r="J108" s="298"/>
      <c r="M108" s="121"/>
    </row>
    <row r="109" spans="1:13" ht="20.100000000000001" customHeight="1" x14ac:dyDescent="0.25">
      <c r="A109" s="36" t="s">
        <v>20</v>
      </c>
      <c r="B109" s="48" t="s">
        <v>141</v>
      </c>
      <c r="C109" s="66">
        <v>40</v>
      </c>
      <c r="D109" s="66">
        <v>50</v>
      </c>
      <c r="E109" s="66"/>
      <c r="F109" s="67"/>
      <c r="G109" s="371"/>
      <c r="H109" s="372"/>
      <c r="J109" s="298" t="s">
        <v>207</v>
      </c>
      <c r="M109" s="113"/>
    </row>
    <row r="110" spans="1:13" ht="20.100000000000001" customHeight="1" x14ac:dyDescent="0.25">
      <c r="A110" s="37">
        <v>42001286</v>
      </c>
      <c r="B110" s="39" t="s">
        <v>108</v>
      </c>
      <c r="C110" s="65">
        <v>18</v>
      </c>
      <c r="D110" s="65">
        <v>29</v>
      </c>
      <c r="E110" s="65"/>
      <c r="F110" s="68"/>
      <c r="G110" s="371"/>
      <c r="H110" s="372"/>
      <c r="J110" s="299"/>
      <c r="M110" s="113"/>
    </row>
    <row r="111" spans="1:13" s="69" customFormat="1" ht="20.100000000000001" customHeight="1" thickBot="1" x14ac:dyDescent="0.3">
      <c r="A111" s="245"/>
      <c r="B111" s="246" t="s">
        <v>101</v>
      </c>
      <c r="C111" s="247" t="s">
        <v>157</v>
      </c>
      <c r="D111" s="247" t="s">
        <v>157</v>
      </c>
      <c r="E111" s="247"/>
      <c r="F111" s="247"/>
      <c r="G111" s="371"/>
      <c r="H111" s="372"/>
      <c r="J111" s="299"/>
      <c r="M111" s="121"/>
    </row>
    <row r="112" spans="1:13" ht="20.100000000000001" customHeight="1" x14ac:dyDescent="0.25">
      <c r="A112" s="36" t="s">
        <v>20</v>
      </c>
      <c r="B112" s="48" t="s">
        <v>141</v>
      </c>
      <c r="C112" s="66">
        <v>40</v>
      </c>
      <c r="D112" s="66">
        <v>50</v>
      </c>
      <c r="E112" s="66"/>
      <c r="F112" s="67"/>
      <c r="G112" s="371"/>
      <c r="H112" s="372"/>
      <c r="J112" s="299"/>
      <c r="M112" s="113"/>
    </row>
    <row r="113" spans="1:13" ht="20.100000000000001" customHeight="1" x14ac:dyDescent="0.25">
      <c r="A113" s="37">
        <v>42001287</v>
      </c>
      <c r="B113" s="39" t="s">
        <v>109</v>
      </c>
      <c r="C113" s="65">
        <v>33</v>
      </c>
      <c r="D113" s="65">
        <v>52</v>
      </c>
      <c r="E113" s="65"/>
      <c r="F113" s="68"/>
      <c r="G113" s="371"/>
      <c r="H113" s="372"/>
      <c r="J113" s="299"/>
      <c r="M113" s="113"/>
    </row>
    <row r="114" spans="1:13" s="69" customFormat="1" ht="20.100000000000001" customHeight="1" thickBot="1" x14ac:dyDescent="0.3">
      <c r="A114" s="245"/>
      <c r="B114" s="246" t="s">
        <v>101</v>
      </c>
      <c r="C114" s="247" t="s">
        <v>158</v>
      </c>
      <c r="D114" s="247" t="s">
        <v>158</v>
      </c>
      <c r="E114" s="247"/>
      <c r="F114" s="247"/>
      <c r="G114" s="371"/>
      <c r="H114" s="372"/>
      <c r="J114" s="299"/>
      <c r="M114" s="121"/>
    </row>
    <row r="115" spans="1:13" ht="20.100000000000001" customHeight="1" x14ac:dyDescent="0.25">
      <c r="A115" s="36" t="s">
        <v>20</v>
      </c>
      <c r="B115" s="48" t="s">
        <v>141</v>
      </c>
      <c r="C115" s="66"/>
      <c r="D115" s="66">
        <v>50</v>
      </c>
      <c r="E115" s="66">
        <v>70</v>
      </c>
      <c r="F115" s="67">
        <v>90</v>
      </c>
      <c r="G115" s="371"/>
      <c r="H115" s="372"/>
      <c r="J115" s="131"/>
      <c r="M115" s="113"/>
    </row>
    <row r="116" spans="1:13" ht="20.100000000000001" customHeight="1" x14ac:dyDescent="0.25">
      <c r="A116" s="37">
        <v>42003205</v>
      </c>
      <c r="B116" s="39" t="s">
        <v>160</v>
      </c>
      <c r="C116" s="65"/>
      <c r="D116" s="65">
        <v>18</v>
      </c>
      <c r="E116" s="65">
        <v>30</v>
      </c>
      <c r="F116" s="68">
        <v>42</v>
      </c>
      <c r="G116" s="371"/>
      <c r="H116" s="372"/>
      <c r="J116" s="132"/>
      <c r="M116" s="113"/>
    </row>
    <row r="117" spans="1:13" s="69" customFormat="1" ht="20.100000000000001" customHeight="1" thickBot="1" x14ac:dyDescent="0.3">
      <c r="A117" s="245"/>
      <c r="B117" s="246" t="s">
        <v>101</v>
      </c>
      <c r="C117" s="247"/>
      <c r="D117" s="247" t="s">
        <v>159</v>
      </c>
      <c r="E117" s="247" t="s">
        <v>159</v>
      </c>
      <c r="F117" s="247" t="s">
        <v>159</v>
      </c>
      <c r="G117" s="371"/>
      <c r="H117" s="372"/>
      <c r="J117" s="378" t="s">
        <v>136</v>
      </c>
      <c r="M117" s="121"/>
    </row>
    <row r="118" spans="1:13" ht="20.100000000000001" customHeight="1" x14ac:dyDescent="0.25">
      <c r="A118" s="36" t="s">
        <v>20</v>
      </c>
      <c r="B118" s="48" t="s">
        <v>141</v>
      </c>
      <c r="C118" s="73">
        <v>40</v>
      </c>
      <c r="D118" s="73">
        <v>50</v>
      </c>
      <c r="E118" s="73">
        <v>70</v>
      </c>
      <c r="F118" s="74">
        <v>90</v>
      </c>
      <c r="G118" s="371"/>
      <c r="H118" s="372"/>
      <c r="J118" s="379"/>
      <c r="M118" s="113"/>
    </row>
    <row r="119" spans="1:13" ht="20.100000000000001" customHeight="1" x14ac:dyDescent="0.25">
      <c r="A119" s="37">
        <v>42003206</v>
      </c>
      <c r="B119" s="39" t="s">
        <v>161</v>
      </c>
      <c r="C119" s="75">
        <v>21</v>
      </c>
      <c r="D119" s="75">
        <v>32</v>
      </c>
      <c r="E119" s="75">
        <v>54</v>
      </c>
      <c r="F119" s="76">
        <v>76</v>
      </c>
      <c r="G119" s="371"/>
      <c r="H119" s="372"/>
      <c r="J119" s="379"/>
      <c r="M119" s="113"/>
    </row>
    <row r="120" spans="1:13" s="69" customFormat="1" ht="20.100000000000001" customHeight="1" thickBot="1" x14ac:dyDescent="0.3">
      <c r="A120" s="245"/>
      <c r="B120" s="246" t="s">
        <v>101</v>
      </c>
      <c r="C120" s="247" t="s">
        <v>163</v>
      </c>
      <c r="D120" s="247" t="s">
        <v>163</v>
      </c>
      <c r="E120" s="247" t="s">
        <v>163</v>
      </c>
      <c r="F120" s="247" t="s">
        <v>163</v>
      </c>
      <c r="G120" s="371"/>
      <c r="H120" s="372"/>
      <c r="J120" s="379"/>
      <c r="M120" s="121"/>
    </row>
    <row r="121" spans="1:13" ht="20.100000000000001" customHeight="1" x14ac:dyDescent="0.25">
      <c r="A121" s="36" t="s">
        <v>20</v>
      </c>
      <c r="B121" s="48" t="s">
        <v>141</v>
      </c>
      <c r="C121" s="66">
        <v>40</v>
      </c>
      <c r="D121" s="66">
        <v>50</v>
      </c>
      <c r="E121" s="66">
        <v>70</v>
      </c>
      <c r="F121" s="67">
        <v>90</v>
      </c>
      <c r="G121" s="371"/>
      <c r="H121" s="372"/>
      <c r="J121" s="379"/>
      <c r="M121" s="113"/>
    </row>
    <row r="122" spans="1:13" ht="20.100000000000001" customHeight="1" x14ac:dyDescent="0.25">
      <c r="A122" s="37">
        <v>4203307</v>
      </c>
      <c r="B122" s="39" t="s">
        <v>162</v>
      </c>
      <c r="C122" s="65">
        <v>30</v>
      </c>
      <c r="D122" s="65">
        <v>45</v>
      </c>
      <c r="E122" s="65">
        <v>75</v>
      </c>
      <c r="F122" s="68">
        <v>105</v>
      </c>
      <c r="G122" s="371"/>
      <c r="H122" s="372"/>
      <c r="J122" s="379"/>
      <c r="M122" s="113"/>
    </row>
    <row r="123" spans="1:13" s="69" customFormat="1" ht="20.100000000000001" customHeight="1" thickBot="1" x14ac:dyDescent="0.3">
      <c r="A123" s="257"/>
      <c r="B123" s="258" t="s">
        <v>101</v>
      </c>
      <c r="C123" s="259" t="s">
        <v>164</v>
      </c>
      <c r="D123" s="259" t="s">
        <v>164</v>
      </c>
      <c r="E123" s="259" t="s">
        <v>164</v>
      </c>
      <c r="F123" s="259" t="s">
        <v>164</v>
      </c>
      <c r="G123" s="373"/>
      <c r="H123" s="374"/>
      <c r="J123" s="380"/>
      <c r="M123" s="121"/>
    </row>
    <row r="124" spans="1:13" ht="20.100000000000001" customHeight="1" thickBot="1" x14ac:dyDescent="0.3">
      <c r="G124" s="4"/>
      <c r="H124" s="4"/>
      <c r="J124" s="270"/>
      <c r="M124" s="113"/>
    </row>
    <row r="125" spans="1:13" ht="35.1" customHeight="1" thickBot="1" x14ac:dyDescent="0.3">
      <c r="A125" s="244">
        <v>4</v>
      </c>
      <c r="B125" s="28" t="s">
        <v>197</v>
      </c>
      <c r="C125" s="29"/>
      <c r="D125" s="29"/>
      <c r="E125" s="29"/>
      <c r="F125" s="29"/>
      <c r="G125" s="29"/>
      <c r="H125" s="30"/>
      <c r="J125" s="274" t="s">
        <v>206</v>
      </c>
      <c r="L125" s="114"/>
      <c r="M125" s="113"/>
    </row>
    <row r="126" spans="1:13" ht="24.95" customHeight="1" x14ac:dyDescent="0.25">
      <c r="A126" s="347"/>
      <c r="B126" s="348"/>
      <c r="C126" s="97" t="s">
        <v>58</v>
      </c>
      <c r="D126" s="35" t="s">
        <v>7</v>
      </c>
      <c r="E126" s="355" t="s">
        <v>69</v>
      </c>
      <c r="F126" s="356"/>
      <c r="G126" s="59"/>
      <c r="H126" s="60"/>
      <c r="J126" s="126"/>
    </row>
    <row r="127" spans="1:13" ht="24.95" customHeight="1" x14ac:dyDescent="0.25">
      <c r="A127" s="351" t="s">
        <v>83</v>
      </c>
      <c r="B127" s="352"/>
      <c r="C127" s="88">
        <f>C15</f>
        <v>2</v>
      </c>
      <c r="D127" s="88">
        <f>C16</f>
        <v>48</v>
      </c>
      <c r="E127" s="367">
        <f>C17*C15</f>
        <v>111.35999999999999</v>
      </c>
      <c r="F127" s="368"/>
      <c r="G127" s="54"/>
      <c r="H127" s="55"/>
      <c r="J127" s="126"/>
    </row>
    <row r="128" spans="1:13" ht="24.95" customHeight="1" x14ac:dyDescent="0.25">
      <c r="A128" s="351"/>
      <c r="B128" s="352"/>
      <c r="C128" s="302" t="s">
        <v>48</v>
      </c>
      <c r="D128" s="302"/>
      <c r="E128" s="303" t="s">
        <v>68</v>
      </c>
      <c r="F128" s="304"/>
      <c r="G128" s="54"/>
      <c r="H128" s="55"/>
      <c r="J128" s="126"/>
    </row>
    <row r="129" spans="1:10" ht="24.95" customHeight="1" x14ac:dyDescent="0.2">
      <c r="A129" s="336" t="s">
        <v>48</v>
      </c>
      <c r="B129" s="337"/>
      <c r="C129" s="285">
        <f>SUM(F20:F23)</f>
        <v>0.65</v>
      </c>
      <c r="D129" s="285"/>
      <c r="E129" s="377">
        <f>E127*C129</f>
        <v>72.383999999999986</v>
      </c>
      <c r="F129" s="377"/>
      <c r="G129" s="375" t="s">
        <v>8</v>
      </c>
      <c r="H129" s="376"/>
      <c r="J129" s="126"/>
    </row>
    <row r="130" spans="1:10" ht="24.95" customHeight="1" x14ac:dyDescent="0.2">
      <c r="A130" s="250" t="s">
        <v>20</v>
      </c>
      <c r="B130" s="251" t="s">
        <v>10</v>
      </c>
      <c r="C130" s="252" t="s">
        <v>16</v>
      </c>
      <c r="D130" s="107" t="s">
        <v>17</v>
      </c>
      <c r="E130" s="108" t="s">
        <v>18</v>
      </c>
      <c r="F130" s="253" t="s">
        <v>102</v>
      </c>
      <c r="G130" s="3" t="s">
        <v>21</v>
      </c>
      <c r="H130" s="87" t="s">
        <v>167</v>
      </c>
      <c r="J130" s="126"/>
    </row>
    <row r="131" spans="1:10" ht="24.95" customHeight="1" x14ac:dyDescent="0.2">
      <c r="A131" s="56">
        <v>44002210</v>
      </c>
      <c r="B131" s="57" t="s">
        <v>14</v>
      </c>
      <c r="C131" s="58">
        <v>3</v>
      </c>
      <c r="D131" s="92">
        <f>ROUNDUP($E$129/C131*60,0)</f>
        <v>1448</v>
      </c>
      <c r="E131" s="91">
        <v>0.2</v>
      </c>
      <c r="F131" s="254">
        <f>$E$129*E131</f>
        <v>14.476799999999997</v>
      </c>
      <c r="G131" s="91">
        <f>$E$129/C131</f>
        <v>24.127999999999997</v>
      </c>
      <c r="H131" s="93" t="s">
        <v>19</v>
      </c>
      <c r="J131" s="129" t="s">
        <v>138</v>
      </c>
    </row>
    <row r="132" spans="1:10" ht="24.95" customHeight="1" x14ac:dyDescent="0.2">
      <c r="A132" s="56">
        <v>44002211</v>
      </c>
      <c r="B132" s="57" t="s">
        <v>15</v>
      </c>
      <c r="C132" s="58">
        <v>9</v>
      </c>
      <c r="D132" s="92">
        <f>ROUNDUP($E$129/C132*60,0)</f>
        <v>483</v>
      </c>
      <c r="E132" s="91">
        <v>0.2</v>
      </c>
      <c r="F132" s="254">
        <f>$E$129*E132</f>
        <v>14.476799999999997</v>
      </c>
      <c r="G132" s="91">
        <f>$E$129/C132</f>
        <v>8.0426666666666655</v>
      </c>
      <c r="H132" s="93" t="s">
        <v>19</v>
      </c>
      <c r="J132" s="295" t="s">
        <v>148</v>
      </c>
    </row>
    <row r="133" spans="1:10" ht="24.95" customHeight="1" thickBot="1" x14ac:dyDescent="0.25">
      <c r="A133" s="61">
        <v>44002212</v>
      </c>
      <c r="B133" s="62" t="s">
        <v>15</v>
      </c>
      <c r="C133" s="63">
        <v>18</v>
      </c>
      <c r="D133" s="94">
        <f>ROUNDUP($E$129/C133*60,0)</f>
        <v>242</v>
      </c>
      <c r="E133" s="95">
        <v>0.2</v>
      </c>
      <c r="F133" s="255">
        <f>$E$129*E133</f>
        <v>14.476799999999997</v>
      </c>
      <c r="G133" s="95">
        <f>$E$129/C133</f>
        <v>4.0213333333333328</v>
      </c>
      <c r="H133" s="96" t="s">
        <v>19</v>
      </c>
      <c r="J133" s="366"/>
    </row>
  </sheetData>
  <sheetProtection sheet="1" objects="1" scenarios="1"/>
  <mergeCells count="109">
    <mergeCell ref="J7:J8"/>
    <mergeCell ref="J15:J16"/>
    <mergeCell ref="A21:B21"/>
    <mergeCell ref="A22:B22"/>
    <mergeCell ref="A23:B23"/>
    <mergeCell ref="A20:B20"/>
    <mergeCell ref="J19:J20"/>
    <mergeCell ref="C19:D19"/>
    <mergeCell ref="C20:D20"/>
    <mergeCell ref="C21:D21"/>
    <mergeCell ref="C22:D22"/>
    <mergeCell ref="C23:D23"/>
    <mergeCell ref="G20:H20"/>
    <mergeCell ref="G21:H21"/>
    <mergeCell ref="G22:H22"/>
    <mergeCell ref="G23:H23"/>
    <mergeCell ref="A4:B6"/>
    <mergeCell ref="C4:D5"/>
    <mergeCell ref="E15:H15"/>
    <mergeCell ref="A1:H1"/>
    <mergeCell ref="A7:A13"/>
    <mergeCell ref="E4:E5"/>
    <mergeCell ref="A2:H2"/>
    <mergeCell ref="F4:F5"/>
    <mergeCell ref="B3:H3"/>
    <mergeCell ref="G4:G5"/>
    <mergeCell ref="H4:H5"/>
    <mergeCell ref="A14:H14"/>
    <mergeCell ref="E55:H55"/>
    <mergeCell ref="A43:B43"/>
    <mergeCell ref="C15:D15"/>
    <mergeCell ref="A29:B29"/>
    <mergeCell ref="A26:B26"/>
    <mergeCell ref="A16:B16"/>
    <mergeCell ref="A17:B17"/>
    <mergeCell ref="A28:B28"/>
    <mergeCell ref="B25:F25"/>
    <mergeCell ref="G25:H52"/>
    <mergeCell ref="A38:B38"/>
    <mergeCell ref="A27:B27"/>
    <mergeCell ref="B50:F50"/>
    <mergeCell ref="E31:F31"/>
    <mergeCell ref="A33:B33"/>
    <mergeCell ref="A31:B31"/>
    <mergeCell ref="C31:D31"/>
    <mergeCell ref="A34:B34"/>
    <mergeCell ref="B45:F45"/>
    <mergeCell ref="A18:H18"/>
    <mergeCell ref="G19:H19"/>
    <mergeCell ref="A41:E41"/>
    <mergeCell ref="A40:E40"/>
    <mergeCell ref="A35:B35"/>
    <mergeCell ref="E89:H89"/>
    <mergeCell ref="E90:H90"/>
    <mergeCell ref="E87:H87"/>
    <mergeCell ref="J132:J133"/>
    <mergeCell ref="E127:F127"/>
    <mergeCell ref="G94:H123"/>
    <mergeCell ref="G129:H129"/>
    <mergeCell ref="E129:F129"/>
    <mergeCell ref="J117:J123"/>
    <mergeCell ref="C58:D58"/>
    <mergeCell ref="C57:D57"/>
    <mergeCell ref="G59:G61"/>
    <mergeCell ref="C89:D89"/>
    <mergeCell ref="E58:H58"/>
    <mergeCell ref="G65:H84"/>
    <mergeCell ref="H59:H61"/>
    <mergeCell ref="A129:B129"/>
    <mergeCell ref="A63:B63"/>
    <mergeCell ref="A87:B87"/>
    <mergeCell ref="A88:B88"/>
    <mergeCell ref="A89:B89"/>
    <mergeCell ref="A90:B90"/>
    <mergeCell ref="A91:B91"/>
    <mergeCell ref="A92:B92"/>
    <mergeCell ref="A93:B93"/>
    <mergeCell ref="A126:B126"/>
    <mergeCell ref="A64:B64"/>
    <mergeCell ref="A128:B128"/>
    <mergeCell ref="A127:B127"/>
    <mergeCell ref="E59:F59"/>
    <mergeCell ref="E126:F126"/>
    <mergeCell ref="E91:H91"/>
    <mergeCell ref="E92:H92"/>
    <mergeCell ref="C129:D129"/>
    <mergeCell ref="A59:B59"/>
    <mergeCell ref="A60:B60"/>
    <mergeCell ref="A61:B61"/>
    <mergeCell ref="A55:B55"/>
    <mergeCell ref="A39:B39"/>
    <mergeCell ref="C90:D90"/>
    <mergeCell ref="A62:B62"/>
    <mergeCell ref="J26:J28"/>
    <mergeCell ref="J33:J35"/>
    <mergeCell ref="J44:J46"/>
    <mergeCell ref="J109:J114"/>
    <mergeCell ref="J94:J108"/>
    <mergeCell ref="J77:J82"/>
    <mergeCell ref="J88:J93"/>
    <mergeCell ref="J55:J56"/>
    <mergeCell ref="C128:D128"/>
    <mergeCell ref="E128:F128"/>
    <mergeCell ref="E88:H88"/>
    <mergeCell ref="E56:H56"/>
    <mergeCell ref="A56:B56"/>
    <mergeCell ref="A57:B57"/>
    <mergeCell ref="A58:B58"/>
    <mergeCell ref="E57:H57"/>
  </mergeCells>
  <conditionalFormatting sqref="E20">
    <cfRule type="expression" dxfId="23" priority="23">
      <formula>$E$20="JA"</formula>
    </cfRule>
  </conditionalFormatting>
  <conditionalFormatting sqref="E21">
    <cfRule type="expression" dxfId="22" priority="22">
      <formula>$E$21="JA"</formula>
    </cfRule>
  </conditionalFormatting>
  <conditionalFormatting sqref="E22">
    <cfRule type="expression" dxfId="21" priority="21">
      <formula>$E$22="JA"</formula>
    </cfRule>
  </conditionalFormatting>
  <conditionalFormatting sqref="E23">
    <cfRule type="expression" dxfId="20" priority="19">
      <formula>$E$23="JA"</formula>
    </cfRule>
  </conditionalFormatting>
  <conditionalFormatting sqref="C15:D15">
    <cfRule type="expression" dxfId="19" priority="18">
      <formula>$C$15&gt;0</formula>
    </cfRule>
  </conditionalFormatting>
  <conditionalFormatting sqref="C31:D31">
    <cfRule type="expression" dxfId="18" priority="17">
      <formula>$C$31&gt;0</formula>
    </cfRule>
  </conditionalFormatting>
  <conditionalFormatting sqref="D38">
    <cfRule type="expression" dxfId="17" priority="15">
      <formula>$D$38&gt;0</formula>
    </cfRule>
  </conditionalFormatting>
  <conditionalFormatting sqref="F38">
    <cfRule type="expression" dxfId="16" priority="14">
      <formula>$F$38&gt;0</formula>
    </cfRule>
  </conditionalFormatting>
  <conditionalFormatting sqref="A37">
    <cfRule type="expression" dxfId="15" priority="13">
      <formula>$A$37&gt;0</formula>
    </cfRule>
  </conditionalFormatting>
  <conditionalFormatting sqref="C43">
    <cfRule type="expression" dxfId="14" priority="12">
      <formula>$C$43&gt;0</formula>
    </cfRule>
  </conditionalFormatting>
  <conditionalFormatting sqref="C60">
    <cfRule type="expression" dxfId="13" priority="11">
      <formula>$C$60&gt;0</formula>
    </cfRule>
  </conditionalFormatting>
  <conditionalFormatting sqref="C61">
    <cfRule type="expression" dxfId="12" priority="10">
      <formula>$C$61&gt;0</formula>
    </cfRule>
  </conditionalFormatting>
  <conditionalFormatting sqref="C63">
    <cfRule type="expression" dxfId="11" priority="9">
      <formula>$C$63&gt;0</formula>
    </cfRule>
  </conditionalFormatting>
  <conditionalFormatting sqref="C56">
    <cfRule type="expression" dxfId="10" priority="8">
      <formula>$C$56&gt;0</formula>
    </cfRule>
  </conditionalFormatting>
  <conditionalFormatting sqref="C91">
    <cfRule type="expression" dxfId="9" priority="7">
      <formula>$C$91&gt;0</formula>
    </cfRule>
  </conditionalFormatting>
  <conditionalFormatting sqref="C92">
    <cfRule type="expression" dxfId="8" priority="6">
      <formula>$C$92&gt;0</formula>
    </cfRule>
  </conditionalFormatting>
  <conditionalFormatting sqref="C127">
    <cfRule type="expression" dxfId="7" priority="5">
      <formula>$C$127&gt;0</formula>
    </cfRule>
  </conditionalFormatting>
  <conditionalFormatting sqref="A23:H23">
    <cfRule type="expression" dxfId="6" priority="4">
      <formula>$E$23="JA"</formula>
    </cfRule>
  </conditionalFormatting>
  <conditionalFormatting sqref="A22:H22">
    <cfRule type="expression" dxfId="5" priority="3">
      <formula>$E$22="JA"</formula>
    </cfRule>
  </conditionalFormatting>
  <conditionalFormatting sqref="A21:H21">
    <cfRule type="expression" dxfId="4" priority="2">
      <formula>$E$21="JA"</formula>
    </cfRule>
  </conditionalFormatting>
  <conditionalFormatting sqref="A20:H20">
    <cfRule type="expression" dxfId="3" priority="1">
      <formula>$E$20="JA"</formula>
    </cfRule>
  </conditionalFormatting>
  <hyperlinks>
    <hyperlink ref="B13" r:id="rId1" display="Polyestertreppe                                 Größe hier eintragen &gt;"/>
  </hyperlinks>
  <printOptions horizontalCentered="1"/>
  <pageMargins left="0.43307086614173229" right="0.31496062992125984" top="0.27559055118110237" bottom="0.35433070866141736" header="0.23622047244094491" footer="0.31496062992125984"/>
  <pageSetup paperSize="9" scale="90" fitToHeight="5" orientation="landscape" r:id="rId2"/>
  <headerFooter>
    <oddFooter>Seite &amp;P von &amp;N</oddFooter>
  </headerFooter>
  <rowBreaks count="3" manualBreakCount="3">
    <brk id="24" max="16383" man="1"/>
    <brk id="53" max="16383" man="1"/>
    <brk id="84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5" r:id="rId5" name="Check Box 171">
              <controlPr defaultSize="0" autoFill="0" autoLine="0" autoPict="0">
                <anchor moveWithCells="1">
                  <from>
                    <xdr:col>4</xdr:col>
                    <xdr:colOff>85725</xdr:colOff>
                    <xdr:row>19</xdr:row>
                    <xdr:rowOff>47625</xdr:rowOff>
                  </from>
                  <to>
                    <xdr:col>4</xdr:col>
                    <xdr:colOff>295275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6" name="Check Box 172">
              <controlPr defaultSize="0" autoFill="0" autoLine="0" autoPict="0">
                <anchor moveWithCells="1">
                  <from>
                    <xdr:col>4</xdr:col>
                    <xdr:colOff>85725</xdr:colOff>
                    <xdr:row>20</xdr:row>
                    <xdr:rowOff>47625</xdr:rowOff>
                  </from>
                  <to>
                    <xdr:col>4</xdr:col>
                    <xdr:colOff>295275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7" name="Check Box 174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47625</xdr:rowOff>
                  </from>
                  <to>
                    <xdr:col>4</xdr:col>
                    <xdr:colOff>295275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" name="Check Box 176">
              <controlPr defaultSize="0" autoFill="0" autoLine="0" autoPict="0">
                <anchor moveWithCells="1">
                  <from>
                    <xdr:col>4</xdr:col>
                    <xdr:colOff>85725</xdr:colOff>
                    <xdr:row>22</xdr:row>
                    <xdr:rowOff>47625</xdr:rowOff>
                  </from>
                  <to>
                    <xdr:col>4</xdr:col>
                    <xdr:colOff>295275</xdr:colOff>
                    <xdr:row>22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stopIfTrue="1" operator="containsText" id="{DA6FAFCB-58A8-4F19-8C36-E759922986CD}">
            <xm:f>NOT(ISERROR(SEARCH($C$9,C9)))</xm:f>
            <xm:f>$C$9</xm:f>
            <x14:dxf>
              <fill>
                <gradientFill degree="90">
                  <stop position="0">
                    <color theme="0"/>
                  </stop>
                  <stop position="1">
                    <color rgb="FFFFFF00"/>
                  </stop>
                </gradientFill>
              </fill>
            </x14:dxf>
          </x14:cfRule>
          <xm:sqref>C9</xm:sqref>
        </x14:conditionalFormatting>
        <x14:conditionalFormatting xmlns:xm="http://schemas.microsoft.com/office/excel/2006/main">
          <x14:cfRule type="containsText" priority="25" stopIfTrue="1" operator="containsText" id="{87B824D8-9C1C-49AA-906B-6B1FC73BA684}">
            <xm:f>NOT(ISERROR(SEARCH($D$9,D9)))</xm:f>
            <xm:f>$D$9</xm:f>
            <x14:dxf>
              <fill>
                <gradientFill degree="90">
                  <stop position="0">
                    <color theme="0"/>
                  </stop>
                  <stop position="1">
                    <color rgb="FFFFFF00"/>
                  </stop>
                </gradientFill>
              </fill>
            </x14:dxf>
          </x14:cfRule>
          <xm:sqref>D9</xm:sqref>
        </x14:conditionalFormatting>
        <x14:conditionalFormatting xmlns:xm="http://schemas.microsoft.com/office/excel/2006/main">
          <x14:cfRule type="containsText" priority="24" stopIfTrue="1" operator="containsText" id="{AC03CD1D-093C-4034-A1F9-054F7EB30153}">
            <xm:f>NOT(ISERROR(SEARCH($E$9,E9)))</xm:f>
            <xm:f>$E$9</xm:f>
            <x14:dxf>
              <fill>
                <gradientFill degree="90">
                  <stop position="0">
                    <color theme="0"/>
                  </stop>
                  <stop position="1">
                    <color rgb="FFFFFF00"/>
                  </stop>
                </gradientFill>
              </fill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Waermebedarf Poolheizung</vt:lpstr>
      <vt:lpstr>'Waermebedarf Poolheizung'!Druckbereich</vt:lpstr>
      <vt:lpstr>Elektroheizung</vt:lpstr>
      <vt:lpstr>Solaranlage</vt:lpstr>
      <vt:lpstr>Wärmepumpe</vt:lpstr>
      <vt:lpstr>Wärmetauscher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</dc:creator>
  <cp:lastModifiedBy>Manfred</cp:lastModifiedBy>
  <cp:lastPrinted>2013-05-05T08:46:00Z</cp:lastPrinted>
  <dcterms:created xsi:type="dcterms:W3CDTF">2013-02-11T21:10:35Z</dcterms:created>
  <dcterms:modified xsi:type="dcterms:W3CDTF">2018-03-04T16:52:16Z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147397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D6.2.12</vt:lpwstr>
  </property>
  <property fmtid="{D5CDD505-2E9C-101B-9397-08002B2CF9AE}" pid="5" name="NXTAG2">
    <vt:lpwstr>0008007a030000000000010262c00207f6000400038000</vt:lpwstr>
  </property>
</Properties>
</file>